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Euphorbia\Euphorbia nicaeensis_macroclada\Manuscript\Proofs\"/>
    </mc:Choice>
  </mc:AlternateContent>
  <bookViews>
    <workbookView xWindow="0" yWindow="0" windowWidth="26175" windowHeight="11685"/>
  </bookViews>
  <sheets>
    <sheet name="Supplementary_Table_1" sheetId="6" r:id="rId1"/>
  </sheets>
  <definedNames>
    <definedName name="Daten_Euphorbi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6" l="1"/>
  <c r="I32" i="6"/>
  <c r="I28" i="6"/>
  <c r="I18" i="6"/>
  <c r="I157" i="6"/>
  <c r="H157" i="6"/>
  <c r="I86" i="6"/>
  <c r="H86" i="6"/>
  <c r="I83" i="6"/>
  <c r="H83" i="6"/>
  <c r="I88" i="6"/>
  <c r="H88" i="6"/>
  <c r="I82" i="6"/>
  <c r="H82" i="6"/>
  <c r="I113" i="6"/>
  <c r="H113" i="6"/>
  <c r="I95" i="6"/>
  <c r="H95" i="6"/>
  <c r="H155" i="6"/>
  <c r="I155" i="6"/>
  <c r="I27" i="6"/>
</calcChain>
</file>

<file path=xl/sharedStrings.xml><?xml version="1.0" encoding="utf-8"?>
<sst xmlns="http://schemas.openxmlformats.org/spreadsheetml/2006/main" count="1473" uniqueCount="676">
  <si>
    <t>Collector</t>
  </si>
  <si>
    <t>Date</t>
  </si>
  <si>
    <t>Country</t>
  </si>
  <si>
    <t>Locality</t>
  </si>
  <si>
    <t>Austria</t>
  </si>
  <si>
    <t>21.6.1994</t>
  </si>
  <si>
    <t>Slovenia</t>
  </si>
  <si>
    <t>3.6.1998</t>
  </si>
  <si>
    <t>Italy</t>
  </si>
  <si>
    <t>W</t>
  </si>
  <si>
    <t>Spain</t>
  </si>
  <si>
    <t>Russia</t>
  </si>
  <si>
    <t>4</t>
  </si>
  <si>
    <t>Romania</t>
  </si>
  <si>
    <t>13.05.2006</t>
  </si>
  <si>
    <t>JN010050</t>
  </si>
  <si>
    <t>28.5.2006</t>
  </si>
  <si>
    <t>Božo Frajman &amp; Peter Schönswetter</t>
  </si>
  <si>
    <t>Serbia</t>
  </si>
  <si>
    <t>Bulgaria</t>
  </si>
  <si>
    <t>3</t>
  </si>
  <si>
    <t>29.6.2006</t>
  </si>
  <si>
    <t>c. 1000-1560</t>
  </si>
  <si>
    <t>France</t>
  </si>
  <si>
    <t>3.8.2006</t>
  </si>
  <si>
    <t>1400-1600</t>
  </si>
  <si>
    <t>Bosnia and Herzegovina</t>
  </si>
  <si>
    <t>Croatia</t>
  </si>
  <si>
    <t>Macedonia</t>
  </si>
  <si>
    <t>12.08.2006</t>
  </si>
  <si>
    <t>25.8.2006</t>
  </si>
  <si>
    <t>MF521394</t>
  </si>
  <si>
    <t>B. Frajman &amp; P. Schönswetter</t>
  </si>
  <si>
    <t>B. Frajman</t>
  </si>
  <si>
    <t>2.11.2007</t>
  </si>
  <si>
    <t>JN010053</t>
  </si>
  <si>
    <t>MF521395</t>
  </si>
  <si>
    <t>4.5.2008</t>
  </si>
  <si>
    <t>JN010070</t>
  </si>
  <si>
    <t>18.9.2008</t>
  </si>
  <si>
    <t>19.9.2008</t>
  </si>
  <si>
    <t>MK091298</t>
  </si>
  <si>
    <t>5.7.2008</t>
  </si>
  <si>
    <t>Ukraine</t>
  </si>
  <si>
    <t>M. M. Wernisch</t>
  </si>
  <si>
    <t>Portugal</t>
  </si>
  <si>
    <t>Morocco</t>
  </si>
  <si>
    <t>27.4.2008</t>
  </si>
  <si>
    <t>18.4.2009</t>
  </si>
  <si>
    <t>22.4.2009</t>
  </si>
  <si>
    <t>MK091299</t>
  </si>
  <si>
    <t>25.4.2009</t>
  </si>
  <si>
    <t>15.5.2009</t>
  </si>
  <si>
    <t>K. H. Rechinger</t>
  </si>
  <si>
    <t>Iran</t>
  </si>
  <si>
    <t>W. Gutermann</t>
  </si>
  <si>
    <t>Turkey</t>
  </si>
  <si>
    <t>P. Schönswetter &amp; B. Frajman</t>
  </si>
  <si>
    <t>B. Frajman &amp; S. Bogdanović</t>
  </si>
  <si>
    <t>26.6.2011</t>
  </si>
  <si>
    <t>MK091300</t>
  </si>
  <si>
    <t>27.6.2011</t>
  </si>
  <si>
    <t>6.7.2011</t>
  </si>
  <si>
    <t>9.8.2011</t>
  </si>
  <si>
    <t>10.08.2011</t>
  </si>
  <si>
    <t>13.8.2011</t>
  </si>
  <si>
    <t>13.7.2000</t>
  </si>
  <si>
    <t>26.5.2012</t>
  </si>
  <si>
    <t>Armenia</t>
  </si>
  <si>
    <t>26.7.2012</t>
  </si>
  <si>
    <t>B. Frajman, P. Schönswetter &amp; M. Falch</t>
  </si>
  <si>
    <t>31.7.2013</t>
  </si>
  <si>
    <t>16.5.2011</t>
  </si>
  <si>
    <t>M. Niketić, M. Jovanović</t>
  </si>
  <si>
    <t>12.06.2012</t>
  </si>
  <si>
    <t>10.06.2012</t>
  </si>
  <si>
    <t>Lakušić D., Vukojičić S., Kuzmanović N., Jakovljević K., Kabaš E.</t>
  </si>
  <si>
    <t>01.06.2011</t>
  </si>
  <si>
    <t>A. Hilpold</t>
  </si>
  <si>
    <t>2.6.2010</t>
  </si>
  <si>
    <t>AH20092073</t>
  </si>
  <si>
    <t>AH20092060</t>
  </si>
  <si>
    <t>AH20103077</t>
  </si>
  <si>
    <t>M. Hofbauer &amp; C. Gilli</t>
  </si>
  <si>
    <t>R. Flatscher, D. Reich, M. Hofbauer &amp; C. Gilli</t>
  </si>
  <si>
    <t>19.4.2010</t>
  </si>
  <si>
    <t>20.4.2010</t>
  </si>
  <si>
    <t>MK091301</t>
  </si>
  <si>
    <t>B. Frajman, Ch. Gilli, M. Falch &amp; P. Schönswetter</t>
  </si>
  <si>
    <t>25.6.2014</t>
  </si>
  <si>
    <t>26.6.2014</t>
  </si>
  <si>
    <t>27.6.2014</t>
  </si>
  <si>
    <t>28.6.2014</t>
  </si>
  <si>
    <t>29.6.2014</t>
  </si>
  <si>
    <t>30.6.2014</t>
  </si>
  <si>
    <t>01.07.2014</t>
  </si>
  <si>
    <t>9.7.2014</t>
  </si>
  <si>
    <t>30.3.2015</t>
  </si>
  <si>
    <t>P. Schönswetter</t>
  </si>
  <si>
    <t>30.5.2015</t>
  </si>
  <si>
    <t>29.6.2015</t>
  </si>
  <si>
    <t>31.7.2015</t>
  </si>
  <si>
    <t>B. Frajman &amp; P. Kirschner</t>
  </si>
  <si>
    <t>28.8.2015</t>
  </si>
  <si>
    <t>24.8.2015</t>
  </si>
  <si>
    <t>25.8.2015</t>
  </si>
  <si>
    <t>A. Hilpold &amp; A. Sanchez-Meseguer</t>
  </si>
  <si>
    <t>14.5.2016</t>
  </si>
  <si>
    <t>18.6.2016</t>
  </si>
  <si>
    <t>17.6.2016</t>
  </si>
  <si>
    <t>16.6.2016</t>
  </si>
  <si>
    <t>I. Rešetnik &amp; B. Frajman</t>
  </si>
  <si>
    <t>13.7.2016</t>
  </si>
  <si>
    <t>E. Zaveská &amp; P. Kirschner</t>
  </si>
  <si>
    <t>Moldova</t>
  </si>
  <si>
    <t>I. Rešetnik, S. Bogdanović, Buzurević, S. Đurović</t>
  </si>
  <si>
    <t>26.6.2016</t>
  </si>
  <si>
    <t>K. H. Rechinger, Iter turcicum 1984, WU 004695_61030</t>
  </si>
  <si>
    <t>28.6.1984</t>
  </si>
  <si>
    <t>21.4.1981</t>
  </si>
  <si>
    <t>MF521396</t>
  </si>
  <si>
    <t>2.8.1970</t>
  </si>
  <si>
    <t>Riina 1874</t>
  </si>
  <si>
    <t>23.6.2010</t>
  </si>
  <si>
    <t>Riina 1958</t>
  </si>
  <si>
    <t>24.11.2015</t>
  </si>
  <si>
    <t>2.8.2009</t>
  </si>
  <si>
    <t>Güemes</t>
  </si>
  <si>
    <t>8.6.1999</t>
  </si>
  <si>
    <t>Portilheiro</t>
  </si>
  <si>
    <t>Er Rachidia: Between Ouaourioud and Imilchil, 9 km of Imilchil</t>
  </si>
  <si>
    <t>Medina</t>
  </si>
  <si>
    <t>3.7.2006</t>
  </si>
  <si>
    <t>Distrito de Beni-Mellal, en el puerto de Tizi-n-Nissi</t>
  </si>
  <si>
    <t>Soler</t>
  </si>
  <si>
    <t>13.05.1995</t>
  </si>
  <si>
    <t>Blanch</t>
  </si>
  <si>
    <t>Ksar-es-Souk: Middle Atlas, base of djbel Hebri</t>
  </si>
  <si>
    <t>Carrasco</t>
  </si>
  <si>
    <t>13.7.1985</t>
  </si>
  <si>
    <t>18.7.1989</t>
  </si>
  <si>
    <t>Serra</t>
  </si>
  <si>
    <t>21.4.2012</t>
  </si>
  <si>
    <t>Sagalaev</t>
  </si>
  <si>
    <t>6.6.1992</t>
  </si>
  <si>
    <t>21.6.2001</t>
  </si>
  <si>
    <t>19.6.2001</t>
  </si>
  <si>
    <t>4.7.2001</t>
  </si>
  <si>
    <t>Nevsehir: pr. Göreme, fondo del valle del río Amar (Ask Vadisi)</t>
  </si>
  <si>
    <t>P. Carnicero</t>
  </si>
  <si>
    <t>19.6.2016</t>
  </si>
  <si>
    <t>8.5.2016</t>
  </si>
  <si>
    <t>22.6.2017</t>
  </si>
  <si>
    <t>23.6.2017</t>
  </si>
  <si>
    <t>13.7.2017</t>
  </si>
  <si>
    <t>17.7.2017</t>
  </si>
  <si>
    <t>28.9.2017</t>
  </si>
  <si>
    <t>29.9.2017</t>
  </si>
  <si>
    <t>14.6.2000</t>
  </si>
  <si>
    <t>10.06.2018</t>
  </si>
  <si>
    <t>11.06.2018</t>
  </si>
  <si>
    <t>14.6.2018</t>
  </si>
  <si>
    <t>15.6.2018</t>
  </si>
  <si>
    <t>19.5.2018</t>
  </si>
  <si>
    <t>12.09.2018</t>
  </si>
  <si>
    <t>E. Kabaš, S. Vukojičić</t>
  </si>
  <si>
    <t>17.06.2018</t>
  </si>
  <si>
    <t>J. Molero &amp; J. M. Montserrat</t>
  </si>
  <si>
    <t>5.12.2018</t>
  </si>
  <si>
    <t>D. Regele</t>
  </si>
  <si>
    <t>23.6.1999</t>
  </si>
  <si>
    <t>27.7.1996</t>
  </si>
  <si>
    <t>28.7.1998</t>
  </si>
  <si>
    <t>28.6.2019</t>
  </si>
  <si>
    <t>31.5.2019</t>
  </si>
  <si>
    <t>14.7.2019</t>
  </si>
  <si>
    <t>C. Maylandt</t>
  </si>
  <si>
    <t>1.6.2019</t>
  </si>
  <si>
    <t>Longitude</t>
  </si>
  <si>
    <t>Latitude</t>
  </si>
  <si>
    <t>Montenegro</t>
  </si>
  <si>
    <t>Syria</t>
  </si>
  <si>
    <t>Iraq</t>
  </si>
  <si>
    <t>5.5.-8.6.1968</t>
  </si>
  <si>
    <t>65km S Bartin (60km E Zonguldak), trockene Weide</t>
  </si>
  <si>
    <t>M-0307625</t>
  </si>
  <si>
    <t>M-0307616</t>
  </si>
  <si>
    <t>M-0307611</t>
  </si>
  <si>
    <t>M-0307612</t>
  </si>
  <si>
    <t>M-0307618</t>
  </si>
  <si>
    <t>M-0307622</t>
  </si>
  <si>
    <t>M-0307630</t>
  </si>
  <si>
    <t>M-0307629</t>
  </si>
  <si>
    <t>M-0307620</t>
  </si>
  <si>
    <t>M-0307617</t>
  </si>
  <si>
    <t>¹Department of Biology, Biotechnical Faculty, University of Ljubljana, Večna pot 111, 1000 Ljubljana, Slovenia</t>
  </si>
  <si>
    <t>²Department of Botany, University of Innsbruck, Sternwartestraße 15, A-6020 Innsbruck, Austria.</t>
  </si>
  <si>
    <t>³Department of Systematic and Evolutionary Botany, University of Vienna, Vienna A-1030, Austria</t>
  </si>
  <si>
    <t>Elevation [m]</t>
  </si>
  <si>
    <t>RAD-seq</t>
  </si>
  <si>
    <t>Euphorbia nicaeensis</t>
  </si>
  <si>
    <t>Euphorbia hercegovina</t>
  </si>
  <si>
    <t>Euphorbia macroclada</t>
  </si>
  <si>
    <t>Euphorbia glareosa</t>
  </si>
  <si>
    <t>Euphorbia petrophila</t>
  </si>
  <si>
    <t>1000-1300</t>
  </si>
  <si>
    <r>
      <t xml:space="preserve">* </t>
    </r>
    <r>
      <rPr>
        <b/>
        <sz val="11"/>
        <color theme="1"/>
        <rFont val="Calibri"/>
        <family val="2"/>
        <charset val="238"/>
        <scheme val="minor"/>
      </rPr>
      <t>Correspondence:</t>
    </r>
    <r>
      <rPr>
        <sz val="11"/>
        <color theme="1"/>
        <rFont val="Calibri"/>
        <family val="2"/>
        <scheme val="minor"/>
      </rPr>
      <t xml:space="preserve"> Božo Frajman: bozo.frajman@uibk.ac.at</t>
    </r>
  </si>
  <si>
    <t>M</t>
  </si>
  <si>
    <t>00873</t>
  </si>
  <si>
    <t>06030</t>
  </si>
  <si>
    <t>1969-0005440</t>
  </si>
  <si>
    <t>1991-0004702</t>
  </si>
  <si>
    <t>1962-0012672</t>
  </si>
  <si>
    <t>1956-0006317</t>
  </si>
  <si>
    <t>1968-0017098</t>
  </si>
  <si>
    <t>1968-0017102</t>
  </si>
  <si>
    <t>1981-0005150</t>
  </si>
  <si>
    <t>1977-0000873</t>
  </si>
  <si>
    <t>1956-0009678</t>
  </si>
  <si>
    <t>1961-0014996</t>
  </si>
  <si>
    <t>1975-0023617</t>
  </si>
  <si>
    <t>1961-0014985</t>
  </si>
  <si>
    <t>1991-0004683</t>
  </si>
  <si>
    <t>1955-0006657</t>
  </si>
  <si>
    <t>1963-0014166</t>
  </si>
  <si>
    <t>2002-0006030</t>
  </si>
  <si>
    <t>1932-0005511</t>
  </si>
  <si>
    <t>IB</t>
  </si>
  <si>
    <t>MA</t>
  </si>
  <si>
    <t>Jordan</t>
  </si>
  <si>
    <t>Lab number</t>
  </si>
  <si>
    <t>Collection/Herbarium number</t>
  </si>
  <si>
    <t>BOZ</t>
  </si>
  <si>
    <t>BCN</t>
  </si>
  <si>
    <t>J. Molero 57/2018</t>
  </si>
  <si>
    <t>J. Molero 58/2018</t>
  </si>
  <si>
    <t>Gutermann 8976</t>
  </si>
  <si>
    <t>Herbarium W. Gutermann</t>
  </si>
  <si>
    <t>MA-01-00790212</t>
  </si>
  <si>
    <t>MA-01-00629092</t>
  </si>
  <si>
    <t>Gutermann 15016</t>
  </si>
  <si>
    <t>WU</t>
  </si>
  <si>
    <t>WHB</t>
  </si>
  <si>
    <t>Wernisch 47896</t>
  </si>
  <si>
    <t>S. Zarre, Y. Salmaki &amp; H. Moazzeni</t>
  </si>
  <si>
    <t>H. Thoma</t>
  </si>
  <si>
    <t>F. Shuhwerk</t>
  </si>
  <si>
    <r>
      <t>Remaudi</t>
    </r>
    <r>
      <rPr>
        <sz val="11"/>
        <color theme="1"/>
        <rFont val="Times New Roman"/>
        <family val="1"/>
        <charset val="238"/>
      </rPr>
      <t>è</t>
    </r>
    <r>
      <rPr>
        <sz val="11"/>
        <color theme="1"/>
        <rFont val="Calibri"/>
        <family val="2"/>
      </rPr>
      <t>re</t>
    </r>
  </si>
  <si>
    <t>Regio Volgae Inferioris, vallis fluvii Stscherbatovka, prov. Volgograd</t>
  </si>
  <si>
    <t>MA-01-00819394</t>
  </si>
  <si>
    <t>MA-01-00746425</t>
  </si>
  <si>
    <t>MA-01-00562572</t>
  </si>
  <si>
    <t>MA-01-00579305</t>
  </si>
  <si>
    <t>MA-01-00648471</t>
  </si>
  <si>
    <t>MA-01-00507331</t>
  </si>
  <si>
    <t>MA-01-00493606</t>
  </si>
  <si>
    <t>MA-01-00860841</t>
  </si>
  <si>
    <t>MA-01-00866279</t>
  </si>
  <si>
    <t>MA-01-00872311</t>
  </si>
  <si>
    <t>MA-01-00561604</t>
  </si>
  <si>
    <t>MA-01-00689028</t>
  </si>
  <si>
    <t>MA-01-00689606</t>
  </si>
  <si>
    <t>MA-01-00688824</t>
  </si>
  <si>
    <t>Riina 1767</t>
  </si>
  <si>
    <t>JN250200</t>
  </si>
  <si>
    <t>K. Rechinger 39198</t>
  </si>
  <si>
    <t>LN680643</t>
  </si>
  <si>
    <t>Herbarium</t>
  </si>
  <si>
    <t>Kütahya: Altintas, ca. 5 km WSW of Altintas</t>
  </si>
  <si>
    <t>Aragatsotn: southern foothills of Mt. Aragats, between the villages Agarak and Bjurakan</t>
  </si>
  <si>
    <t>Vojvodina: Fruška Gora, N of village Sremska Mitrovica: NE surroundings of the village Grgurevci</t>
  </si>
  <si>
    <t>European Turkey: Tekirdagh, between Inecik and Malkara</t>
  </si>
  <si>
    <t xml:space="preserve">West Azerbaijan: Maku, </t>
  </si>
  <si>
    <t>Causeni: N Causeni, Hill close to R30</t>
  </si>
  <si>
    <t>Odessa: Krasni Okny, Hill S of Rosivka (Rozivka)</t>
  </si>
  <si>
    <t>Voronesh Oblast: S Boguchar, S Novonhkolsk, "Chipunovskeija Steppe"</t>
  </si>
  <si>
    <t>Odessa: Ananyiv, Kokhanivka</t>
  </si>
  <si>
    <t>Dalmacija: Pelješac peninsula, N of the road over the saddle between Trstenik and Piavičino</t>
  </si>
  <si>
    <t>Republika Srpska: mountain range Leotar N of Trebinje, SE slope of Mt. Gljiva, along the road to the summit</t>
  </si>
  <si>
    <t>Hercegovina: Bijela gora, surroundings of the spring Madžarska ćesma in the village Skočigrm (GPS 1238)</t>
  </si>
  <si>
    <t>Bosnia: valley of R. Neretva, S of village Konjic along the street to špiljane at the junction towards Džajici</t>
  </si>
  <si>
    <t>Dalmacija: Pelješac, S slopes of Mt. Sutvara above the street ca. 3 km NW of Trstenik</t>
  </si>
  <si>
    <t>Dalmacija: Pelješac, zwischen Felsen und Geröll am Wege: Vipera-Sattel [Sv. Ilija] - Orebić</t>
  </si>
  <si>
    <t>Dalmacija: Pelješac, Strassensattel zwischen Trstenik und Potomje am Nordfuss des Berges Čučin, 400m. Felsfluren und Zwergstrauchheiden</t>
  </si>
  <si>
    <t>Dalmacija: Pelješac, bei Pijavičino über Trstenik, kalk</t>
  </si>
  <si>
    <t>Bosna: upper Neretva valley, Konjic: NE of the town</t>
  </si>
  <si>
    <t>West Azerbaijan: Urmia, Jermy Valley W of the village Barde-Sour (3 km NW of the village Silvana)</t>
  </si>
  <si>
    <t>Erzurum: İspir, Çoruh river valley, Roadside on D050 between İspir and Yedigöze köyü; about 1.4 km N İspir (GPS-23)</t>
  </si>
  <si>
    <t>Van: Muradiye, Roadside on E99 between Çaldıran and Muradiye; about 6 km N Muradiye (GPS-52)</t>
  </si>
  <si>
    <t>Kordistan: along the road Saqqez-Sanandaj, 20 km S of the village Divandarreh</t>
  </si>
  <si>
    <t>Batman: Gercüş, Roadside on D955 between Midyat and Gercüş; about 2.1 km ESE Gercüş (GPS-72)</t>
  </si>
  <si>
    <t>Van: Gevaş, Surroundings of Lake Van, Lake Van (Van Gölü); lakeside on small peninsula between Akdamar and Gevaş; about 5 km WNW Gevaş (GPS-53)</t>
  </si>
  <si>
    <t>West Azerbaijan: Urmia, half-way between the town Urmia and the village Talebin</t>
  </si>
  <si>
    <t>Erzurum: Olur, Barhal river valley (Çoruh tributary), Roadside on D060 near Yeşilbağlar köyü (GPS-27)</t>
  </si>
  <si>
    <t>Luristan: Rudak, prov. Luristan: Ad stationem viae ferrae Rudak inter Darband et Dorud</t>
  </si>
  <si>
    <t>Hakari: Zawita, Iraq: Distr. Mosul (Kurdistan). Ad confines Turciae prov. Hakari, inter Dohuk et Amadiya. Zawita, 21km a Dohuk orientem versus, in pinetis (P. brutia) saxosis, substr. dolomit., ca. 800m</t>
  </si>
  <si>
    <t>Hakari: Mosul, Iraq: Distr. Mosul (Kurdistan). Ad confines Turciae prov. Hakari, inter Mosul et Zakho</t>
  </si>
  <si>
    <t>W Azerbaijan: Urmieh, Province W Azarbaijan: Urumieh, about 5km after Ghoushchi village, W slopes of Ghoushchi mountain (ca. 46km to Salmas)</t>
  </si>
  <si>
    <t>Anatolia: Koldere, Koldere [Türkei, Anatolien,  Prov. Malatya (B 7), Kreis Doğanyol], wenig nordwestlich Koldere Köyü, ca 1 km östlich Poyraz, 38°17'35''N    38°56'16''E, Höhe ca 750 m, steinige Böschungen in lichter Aprikosenplantage, u.a. zusammen mit Carthamus dentatus subsp. dentatus, C. glaucus subsp. glaucus, Picnomon acarna, Echinops pungens, E. spinosissimus subsp. bithynicus, 18. August 1999.</t>
  </si>
  <si>
    <t>Trentino Alto Adige: Lago di Garda, SE slopes of Monte Brione E of Riva del Garda</t>
  </si>
  <si>
    <t>Abruzzo: L'Aquila, 1.4 km SE of the village Poggio Picenze</t>
  </si>
  <si>
    <t>Veneto: Monte Baldo, between villages Rubiana and Peagne</t>
  </si>
  <si>
    <t>Abruzzo: Montagne del Morrone, along the road Bagnaturo (NNW Sulmona) and Rifugio Casa della Vacche (GPS-Nr. 850)</t>
  </si>
  <si>
    <t>Abruzzo: Montagne del Morrone, NW of the forest road Rifugio Casa della Vacche - Monte Morrone (GPS-Nr. 852)</t>
  </si>
  <si>
    <t>Alpes-Maritimes: Alpes Maritimes, S of village l'Escarène (GPS-958)</t>
  </si>
  <si>
    <t>Catalunya: Mt. Cadí, along the road between the villages Estana and Martinet</t>
  </si>
  <si>
    <t>Tarragona: Serra del Boix: Serra de Cardó, along the road N of Balneari de Cardó (GPS-939)</t>
  </si>
  <si>
    <t>Tarragona: Serra de la Pedrera, from Coll de Guix (W of the village Colldejou) to Mt. Miranda (=Mola de Llaberia) (GPS-943)</t>
  </si>
  <si>
    <t>Tarragona: Montmell, summit of Mt. Montmell (NW of La Bisbal del Penedès) (GPS-940)</t>
  </si>
  <si>
    <t>Cadiz: Sierra de Grazalema, Sierra del Pinar</t>
  </si>
  <si>
    <t>Mallaga: Sierras de Tejeda, Almijara y Alhama, Sendero de Río Verde (SE of Cerro Martos)</t>
  </si>
  <si>
    <t>Primorska: Kras, W of the village Senožeče</t>
  </si>
  <si>
    <t>Veneto: Monte Baldo, NE of Pazzón (NE Caprino Veronese) (GPS-Nr. 894)</t>
  </si>
  <si>
    <t>Catalunya: Barcelona, 5 km ENE of Balsareny, 1,3 km S of Cornet</t>
  </si>
  <si>
    <t>Catalunya: Barcelona, 1 km SE Rupit, next to Salt de Salent waterfall</t>
  </si>
  <si>
    <t>Aragón: Huesca, Macizo de la Cotiella: between Ibón d'Armeña and Borda de Bilsé</t>
  </si>
  <si>
    <t>Primorska: Kras, Kobjeglava - Gabrovica pri Komnu</t>
  </si>
  <si>
    <t>Alpes-de-Haute-Provence: Basses-Alpes, Verdon gorge</t>
  </si>
  <si>
    <t>Aragón: Teruel, Sierra de Javalambre</t>
  </si>
  <si>
    <t>Comunidad Valenciana: Castellón, Entre Fredes y el Boixar</t>
  </si>
  <si>
    <t>Comunidad Valenciana: Alicante, Vall d'Alcalá, S. de Cantacuo, foya Rocha</t>
  </si>
  <si>
    <t>Andalucía: Jaén, Mancha Real, Sierra de Mágina, barranco Covatillas</t>
  </si>
  <si>
    <t>Castilla y León: Segovia, Cedillo de la Torre</t>
  </si>
  <si>
    <t>Castilla y León: Burgos, Tejada: Montes de Cervera, Pico de la Sierra</t>
  </si>
  <si>
    <t>Castilla-La Mancha: Cuenca, Belinchón, Cruz de San Marcos</t>
  </si>
  <si>
    <t>Comunidad Valenciana: Alicante, Alcoi, serra de Mariola, U´Uxola</t>
  </si>
  <si>
    <t>Andalucía: Granada, Ctra. Antigua a Sierra Nevada, Km. 6., aprox. curva cercana al inicio de la Ruta de los Neveros</t>
  </si>
  <si>
    <t>Primorska: Kras, meadow NE of Sežana</t>
  </si>
  <si>
    <t>Toscana: Siena, foot of the hill of Castello di Capraia NE of Recenza</t>
  </si>
  <si>
    <t>Abruzzo: Gran Sasso, Monti della Lagga E of Assergi</t>
  </si>
  <si>
    <t>Istra: Rovinj, Matohanci WSW of the village Brajkovići</t>
  </si>
  <si>
    <t>Friuli Venezia Giulia: Carso Triestino, 1 km WSW from Bazovica/Basovizza</t>
  </si>
  <si>
    <t>Languedoc - Roussillon: Nimes, Vergèze, Aire Vergeze-Nord</t>
  </si>
  <si>
    <t>Catalunya: Lleida, La Noguera, between Balaguer and la Sentiu de Sió, LV-3025a</t>
  </si>
  <si>
    <t>Huesca: Mt. Cotiella, NW of the village Barbaruéns, along the road to Cotiella</t>
  </si>
  <si>
    <t>Catalunya: Barcelona, Manresa, vicinity of Torre Santa Caterina, 0.8 km S of city centre</t>
  </si>
  <si>
    <t>Guadalajara: Pelegrina, path along Rio Dulce</t>
  </si>
  <si>
    <t>Cuenca: Ciudad Encantada, surroundings of the town</t>
  </si>
  <si>
    <t>Lombardia: Lago di Garda, slopes between the villages Salò and San Bartolomeo</t>
  </si>
  <si>
    <t>Abruzzo: Gran Sasso, along the road Capestrano - Castél del Monte, E of Castelvécchio Calvisio (GPS-Nr. 857)</t>
  </si>
  <si>
    <t>Catalunya: Barcelona, Manresa, vicinity of Torre Santa Caterina, 0,8 km S of city centre</t>
  </si>
  <si>
    <t>Toscana: Rosignano Marittimo, slopes of Monte Vaso (NE Póggio Vitalba)</t>
  </si>
  <si>
    <t>Toscana: Firenze, S foot of Monte Ferrato (Prato)</t>
  </si>
  <si>
    <t>Gümüşhane: Kelkit, Roadside between Erzincan and Yarbaşı Köyü; about 4.7 km NE Mecidiye Köyü (GPS-104)</t>
  </si>
  <si>
    <t>Erzurum: Çat, Roadside on D950 between Bingöl and Erzurum; about 8.5 km SE Çirişli Köyü (GPS-84)</t>
  </si>
  <si>
    <t>SE Serbia: Rtanj, along the path from the village Rtanj to the summit</t>
  </si>
  <si>
    <t>Wien: "Johannesberg", 0.4 km WSW Unterlaa</t>
  </si>
  <si>
    <t>Kumanovo: 2 km SE of Kumanovo</t>
  </si>
  <si>
    <t>Republika Srpska: NW of Višegrad, along the road to Sjemeći, just above Višegrad</t>
  </si>
  <si>
    <t>Vojvodina: S of the village Neradin</t>
  </si>
  <si>
    <t>Čučer Sandevo: between Skopje (Vizbegovo) and the village Mirkovci (N of Skopje)</t>
  </si>
  <si>
    <t>E Serbia: footpath from the village Rtanj to the summit of Mt. Rtanj (S of village Lukovo)</t>
  </si>
  <si>
    <t>Varna: Varna-Vaglen</t>
  </si>
  <si>
    <t>Dobrich: Kamen Bryag</t>
  </si>
  <si>
    <t>East Serbia: Rtanj</t>
  </si>
  <si>
    <t>Dobrich: Vidno-Neykovo</t>
  </si>
  <si>
    <t>Constanta: Podisul Dobrogei, between Targusor and Gura Dobrogei</t>
  </si>
  <si>
    <t>Malkara: Vorberge im N des Ganos Dag, 5km S Alaybey SE Malkara</t>
  </si>
  <si>
    <t>Constanta: Podisul Dobrogei, Cheia, Rez. Cheia</t>
  </si>
  <si>
    <t>Bal: entre Kütahya y Bozüyük, Kovran</t>
  </si>
  <si>
    <t>Bay: Bayramic  Evciler, Mt. Ido, Gavur geldi</t>
  </si>
  <si>
    <t>Odessa: village Vasylivka NW of Odessa</t>
  </si>
  <si>
    <t>Bosna: Mt. Zlatar above Konjic</t>
  </si>
  <si>
    <t>Hercegovina: Mostarsko blato</t>
  </si>
  <si>
    <t>Krivošije: Dragalj</t>
  </si>
  <si>
    <t>Dalmacija: Ragusa [Dubrovnik]: Im Schotter des Weges am Kamme des Mte. Sergio [Srđ]</t>
  </si>
  <si>
    <t>Erzincan: between villages Mertekli and Demirpinar SE of Erzincan</t>
  </si>
  <si>
    <t>Erzurum: between villages Gölbaşi and Altinçanak, SW of the lake Tortum Gölü</t>
  </si>
  <si>
    <t>Damaskus: 25km W from Damaskus</t>
  </si>
  <si>
    <t>Kurdistan: Persia: Saheb pres de Saghez (Kurdistan), 1500 m</t>
  </si>
  <si>
    <t>Kurdistan: Kurdistan, E. of Hamadan: exposed level terrain in clay or granite sand among Hulthemia: greenish yellow bracts: glaucous leaves: perrenial</t>
  </si>
  <si>
    <t>Kurdistan: Kurdistan, Pass between Rezaiyeh and Shahpur: dry E and W facing slopes: gritty clay over granite</t>
  </si>
  <si>
    <t>E Azerbaijan: Persia, Prov. Azerbaijan orient.: in declivibus siccis inter Sufian et Shabestar, 1400 m</t>
  </si>
  <si>
    <t>Hamedan: Sandy stony mountain east slope, flowers yellow, fruits green.</t>
  </si>
  <si>
    <t>Dikmen: Türkei: Dikmen südl. Ankara, 1000-1300 m</t>
  </si>
  <si>
    <t>Antilibanon: Syria: Antilibanon. 8km a Damaskus occidentem versus, Zementfabrik</t>
  </si>
  <si>
    <t>Muradiye: Dtandort: stehendes Gewässer</t>
  </si>
  <si>
    <t>Karmanshah: prov. Kermanshah: 5km after Tazehabad toward Javanrud, after Ghelgheleh village</t>
  </si>
  <si>
    <t>Desertum Syriscum: Jordan (Transjordania): Desertum Syriacum, inter Amman et Rutba</t>
  </si>
  <si>
    <t>Anatiolia: Türkei: Munzur-Gebirge (zentrales Ostanatolien)</t>
  </si>
  <si>
    <t>Hamadan: Prov. Hamadan: 13 km on the road of Nahavand-Kangavar, sandy soil toward mountain W side of the road</t>
  </si>
  <si>
    <t>Sivas: Turcia: Sivas: in saxosis calc. 18km W Gürün versus Kayseri, 1700 m</t>
  </si>
  <si>
    <t>Kurdistan: Persia: W: Kurdistan: Kowleh 65km N Sanandaj versus Divandarreh, 1950 m</t>
  </si>
  <si>
    <t>Kirkuk: Iraq: Distr. Kirkuk (Kurdistan): in collibus arenaceis, 10-18km a Kirkuk orientem versus, ca. 500 m</t>
  </si>
  <si>
    <t>Languedoc-Rousillon: W of the village Moussoulens (NE Alzonne)</t>
  </si>
  <si>
    <t>Rhône-Alpes: between the villages Saint-Didier-sous-Aubenas and Lavilledieu</t>
  </si>
  <si>
    <t>Setubal: Serra da Arrabida</t>
  </si>
  <si>
    <t>Almeria: SE of the bridge over the river Río Aguas between the villages El Río de Aguas and Sorbas</t>
  </si>
  <si>
    <t>Meknès-Tafilalet: NE margin of the village Itzer</t>
  </si>
  <si>
    <t>Apulia: 8 km SW of Mariotto</t>
  </si>
  <si>
    <t>Meknès-Tafilalt: along road from Midelt to Timahdite, 0.6 km SE Ait-Oufella</t>
  </si>
  <si>
    <t>Comunidad de Madrid: Along highway A-3 (Madrid-Valencia), between Km 48 and Km 41</t>
  </si>
  <si>
    <t>Languedoc-Rousillon: S of the village Saint-Martin-de-londres</t>
  </si>
  <si>
    <t>Meknès-Tafilalet: 4 km N of the village Timahdte (between Azrou and Midelt)</t>
  </si>
  <si>
    <t>Brkini: Quadrant MTB: 0450/4</t>
  </si>
  <si>
    <t>Kras: Sežana, Štanjel, Kobjeglava - Štanjel</t>
  </si>
  <si>
    <t>Kras: Sežana, Sežana - Dol</t>
  </si>
  <si>
    <t>Kras: Divača, Škocjan, near Škocjan cave</t>
  </si>
  <si>
    <t>PVASC 18880/AH20113026</t>
  </si>
  <si>
    <t>1947-0009333; 1947-0009334; 1947-0009335</t>
  </si>
  <si>
    <t>9333, 9334, 9335</t>
  </si>
  <si>
    <t>1947-0009325; 1947-0009324</t>
  </si>
  <si>
    <t>9324, 9325</t>
  </si>
  <si>
    <t>Provence-Alpes-Côte d'Azur: Verdon valley, Point Sublime plateu S of Rougon</t>
  </si>
  <si>
    <t>Provence-Alpes-Côte d'Azur: along the road D64 NW of Mazaugues</t>
  </si>
  <si>
    <t>Provence-Alpes-Côte d'Azur: Vallon de Cuiros 1 km ENE of Jabron</t>
  </si>
  <si>
    <t>Provence-Alpes-Côte d'Azur: along the road D4 little W of Cabris</t>
  </si>
  <si>
    <t>RGS (Mean)</t>
  </si>
  <si>
    <t>RGS (SD)</t>
  </si>
  <si>
    <t>RGS (Nr. of Individuals/Measurements)</t>
  </si>
  <si>
    <t>ITS (GenBank)</t>
  </si>
  <si>
    <t>ID</t>
  </si>
  <si>
    <t>OUTGROUP</t>
  </si>
  <si>
    <t>O16</t>
  </si>
  <si>
    <t>E. saxatilis</t>
  </si>
  <si>
    <t>Niederösterreich, Nördliche Kalkalpen, SW-Flanke der Hohen Mandling 0.35 km NNW des Bahnhofes Reichenthal</t>
  </si>
  <si>
    <t>MF521393</t>
  </si>
  <si>
    <t>E. niciciana</t>
  </si>
  <si>
    <t>E Serbia, Majdanpek</t>
  </si>
  <si>
    <t>JN009972</t>
  </si>
  <si>
    <t>O1</t>
  </si>
  <si>
    <t>E. barrelieri</t>
  </si>
  <si>
    <t>Puglia, Gargano, along the road Monte Sant' Angelo - Vico del Gargano, S of Casa Impiombato (GPS-Nr. 849)</t>
  </si>
  <si>
    <t>MF521406</t>
  </si>
  <si>
    <t>O8</t>
  </si>
  <si>
    <t>E. kerneri</t>
  </si>
  <si>
    <t>Friuli Venezia Giulia, Alpi Giulie, Rivoli Bianchi S of Venzone</t>
  </si>
  <si>
    <t>JN010058</t>
  </si>
  <si>
    <t>O21</t>
  </si>
  <si>
    <t>E. triflora</t>
  </si>
  <si>
    <t>Primorska, Trnovski gozd, Caven, "Bavcarjevo zavetisce na Cavnu" hut - Mala gora</t>
  </si>
  <si>
    <t>JN010107</t>
  </si>
  <si>
    <t>O20</t>
  </si>
  <si>
    <t>E. thessala</t>
  </si>
  <si>
    <t>Staro Selo S from Pernik: E from the road Staro Selo - Studena</t>
  </si>
  <si>
    <t>JN010029</t>
  </si>
  <si>
    <r>
      <t xml:space="preserve">E. seguieriana </t>
    </r>
    <r>
      <rPr>
        <sz val="11"/>
        <color indexed="8"/>
        <rFont val="Calibri"/>
        <family val="2"/>
      </rPr>
      <t xml:space="preserve">subsp. </t>
    </r>
    <r>
      <rPr>
        <i/>
        <sz val="11"/>
        <color indexed="8"/>
        <rFont val="Calibri"/>
        <family val="2"/>
      </rPr>
      <t>seguieriana</t>
    </r>
  </si>
  <si>
    <t>Niederösterreich, Hainburger Berge, SW-Flanke des Braunsberges</t>
  </si>
  <si>
    <t>JN009998</t>
  </si>
  <si>
    <t>Cataluña, Lleida, 0.7 km W Alos de Balaguer</t>
  </si>
  <si>
    <t>Rheinland-Pfalz, Rheintal, Protected area "Mainzer Sand"</t>
  </si>
  <si>
    <t>Niederösterreich, Hainburger Berge, Hexenberg, western slope</t>
  </si>
  <si>
    <t>NW of Budapest, little N of Pilisjászfalu, S foothill of Vörös-oldal ["red hill"]</t>
  </si>
  <si>
    <t/>
  </si>
  <si>
    <t>Ternopil, Pidvolochysk, Gorodnitsa</t>
  </si>
  <si>
    <r>
      <t xml:space="preserve">E. seguieriana </t>
    </r>
    <r>
      <rPr>
        <sz val="11"/>
        <color indexed="8"/>
        <rFont val="Calibri"/>
        <family val="2"/>
      </rPr>
      <t>subsp.</t>
    </r>
    <r>
      <rPr>
        <i/>
        <sz val="11"/>
        <color indexed="8"/>
        <rFont val="Calibri"/>
        <family val="2"/>
      </rPr>
      <t xml:space="preserve"> armeniaca</t>
    </r>
  </si>
  <si>
    <t>Syunik, Alvank, South Armenia, Alvank (Aldara): dry steppe slope near small path ca 3,8 km NNW of the village centrum</t>
  </si>
  <si>
    <t>Mtskheti-Mtianeti, southern slope of Skhalti mountain range, along the street from Mtskheta to the Shio-mghvime monastery, ca. 8km NNW of Mtskheta</t>
  </si>
  <si>
    <t>Aktobe, Petropavlovka, N of Aktobe, along route to Alimbetovka, N-shore of Kargalinskoe storage lake, steppe hills &amp; lakeshore</t>
  </si>
  <si>
    <t>Epirus - Western Macedonia, Epirus, Road between Konitsa and Elefthero, ca. 7.5 km E of Konitsa</t>
  </si>
  <si>
    <t>Blagoevgrad, Sandanski, 0.3 km NE of Rojen Monastery, 3.6 km ENE of Melnik</t>
  </si>
  <si>
    <t>Samsun, delta of the river Kızılırmak Nehri, delta of the river Kızılırmak Nehri N of Bafra</t>
  </si>
  <si>
    <t>E. humilis</t>
  </si>
  <si>
    <t>O17</t>
  </si>
  <si>
    <t>Niederösterreich, Alpen-Ostrand, Hauerberg (W Bad Vöslau): 0.35 km WNW des Gipfels</t>
  </si>
  <si>
    <t>E. cheiradenia</t>
  </si>
  <si>
    <t>E. polycaula</t>
  </si>
  <si>
    <t>E. matritensis</t>
  </si>
  <si>
    <t>E. minuta</t>
  </si>
  <si>
    <t>E. kopetdaghi</t>
  </si>
  <si>
    <t>M. Falch</t>
  </si>
  <si>
    <t>P. Buchner</t>
  </si>
  <si>
    <t>S. Castroviejo Bolíbar</t>
  </si>
  <si>
    <t>K. Bauer</t>
  </si>
  <si>
    <t>M. Assadi</t>
  </si>
  <si>
    <t>J. C. Archibald</t>
  </si>
  <si>
    <t>F. Sorger</t>
  </si>
  <si>
    <t>F. Kasy</t>
  </si>
  <si>
    <t>M. Garmendia</t>
  </si>
  <si>
    <t>W. Auner</t>
  </si>
  <si>
    <t>E. Korb</t>
  </si>
  <si>
    <t>E. Vitek</t>
  </si>
  <si>
    <t>J. Baumgartne</t>
  </si>
  <si>
    <t>F. J. Widder</t>
  </si>
  <si>
    <t>A. Hilpold, L. Chamorro</t>
  </si>
  <si>
    <t>C. Aedo Pérez</t>
  </si>
  <si>
    <t>R. Riina &amp; B. Guzmán.</t>
  </si>
  <si>
    <t>R. Riina &amp; M. Portilheiro</t>
  </si>
  <si>
    <t>G. Hernández Palacios</t>
  </si>
  <si>
    <t>Á. Izuzquiza Ibáñez de Aldecoa</t>
  </si>
  <si>
    <t>J. A. Alejandre Sáenz</t>
  </si>
  <si>
    <t>A. Díaz</t>
  </si>
  <si>
    <t>P. Escobar García</t>
  </si>
  <si>
    <t>AH20122014</t>
  </si>
  <si>
    <t xml:space="preserve">A. Hilpold &amp; M. Prahmsohler </t>
  </si>
  <si>
    <t>A. Hilpold, B. Frajman &amp; P. Schönswetter</t>
  </si>
  <si>
    <t>K. Bardy &amp; M. Kropf</t>
  </si>
  <si>
    <t>L. Ekrt</t>
  </si>
  <si>
    <t>P. Kirschner</t>
  </si>
  <si>
    <t>5.5.1971</t>
  </si>
  <si>
    <t>Germany</t>
  </si>
  <si>
    <t>Greece</t>
  </si>
  <si>
    <t>Hungary</t>
  </si>
  <si>
    <t>Georgia</t>
  </si>
  <si>
    <t>Kazakhstan</t>
  </si>
  <si>
    <t>21.8.1983</t>
  </si>
  <si>
    <t>1.8.2015</t>
  </si>
  <si>
    <t>13.7.1948</t>
  </si>
  <si>
    <t>22.6.2009</t>
  </si>
  <si>
    <t>18.7.1974</t>
  </si>
  <si>
    <t>9.7.1966</t>
  </si>
  <si>
    <t>23.6.2009</t>
  </si>
  <si>
    <t>29.6.1974</t>
  </si>
  <si>
    <t>14.8.1955</t>
  </si>
  <si>
    <t>13.6.1957</t>
  </si>
  <si>
    <t>26.6.2009</t>
  </si>
  <si>
    <t>22.7.1971</t>
  </si>
  <si>
    <t>20.8.1966</t>
  </si>
  <si>
    <t>10.7.1957</t>
  </si>
  <si>
    <t>2.7.1957</t>
  </si>
  <si>
    <t>12.8.1983</t>
  </si>
  <si>
    <t>1998-1999</t>
  </si>
  <si>
    <t>25.7.1974</t>
  </si>
  <si>
    <t>27.5.1957</t>
  </si>
  <si>
    <t>2.6.1961</t>
  </si>
  <si>
    <t>25.5.1957</t>
  </si>
  <si>
    <t>7.9.1954</t>
  </si>
  <si>
    <t>19.6.2006</t>
  </si>
  <si>
    <t>26.5.1926</t>
  </si>
  <si>
    <t>16.4.1979</t>
  </si>
  <si>
    <t>12.5.1931</t>
  </si>
  <si>
    <t>16.4.1930</t>
  </si>
  <si>
    <t>11.6.2011</t>
  </si>
  <si>
    <t>31.5.2008</t>
  </si>
  <si>
    <t>25.6.2011</t>
  </si>
  <si>
    <t>01.06.2007</t>
  </si>
  <si>
    <t>20.6.2006</t>
  </si>
  <si>
    <t>25.4.2010</t>
  </si>
  <si>
    <t>17.7.2014</t>
  </si>
  <si>
    <t>23.7.2014</t>
  </si>
  <si>
    <t>19.5.2006</t>
  </si>
  <si>
    <t>19.5.2007</t>
  </si>
  <si>
    <t>14.5.2006</t>
  </si>
  <si>
    <t>27.7.2012</t>
  </si>
  <si>
    <t>13.8.2015</t>
  </si>
  <si>
    <t>9.6.2014</t>
  </si>
  <si>
    <t>01.06.2010</t>
  </si>
  <si>
    <t>28.7.2015</t>
  </si>
  <si>
    <t>6.5.2014</t>
  </si>
  <si>
    <t>2.8.2014</t>
  </si>
  <si>
    <t>9.7.2012</t>
  </si>
  <si>
    <t>27.6.2006</t>
  </si>
  <si>
    <t>27.5.2006</t>
  </si>
  <si>
    <t>Kyrgyzstan</t>
  </si>
  <si>
    <t>Talas: northern slope of Talas Mt. R., Arabik River valley (Kurkureu River basin)</t>
  </si>
  <si>
    <t>15.6.1988</t>
  </si>
  <si>
    <t>Klyuykov, Vasileva, Kashkaraeva</t>
  </si>
  <si>
    <t>s.n.</t>
  </si>
  <si>
    <t>Pellis: between villages Periklia and Notia</t>
  </si>
  <si>
    <t>25.6.2017</t>
  </si>
  <si>
    <t>Dolneni: Mt. Treskavec, little SW bellow the monastery (NW of Prilep)</t>
  </si>
  <si>
    <t>24.6.2017</t>
  </si>
  <si>
    <t>Toscana: Province Grosetto, Torrente Trasubbie</t>
  </si>
  <si>
    <t>11.07.2008</t>
  </si>
  <si>
    <t>F. Frignani</t>
  </si>
  <si>
    <t>Velebit: Veliki Sadikovac S of Baške Oštarije, SSE slopes</t>
  </si>
  <si>
    <t>28.4.2007</t>
  </si>
  <si>
    <t>Belluno: Alpi Carniche, Passo della Màuria: eastern slope of M. Miaron</t>
  </si>
  <si>
    <t>09.09.2006</t>
  </si>
  <si>
    <t>Bingöl: Genç, Roadside on D950 between Diyarbakır and Bingöl; about 1.3 km E Şehitköy (GPS-78)</t>
  </si>
  <si>
    <t>Hamedan: along the road Arak-Khomein, SE of the village Emamzadeh Varche</t>
  </si>
  <si>
    <t>01.06.2015</t>
  </si>
  <si>
    <t>Madrid: between Moraleja de Enmedio and Arroyomolinos SW of Madrid</t>
  </si>
  <si>
    <t>20.4.2017</t>
  </si>
  <si>
    <t>B. Frajman, G. Nieto Feliner, R. Riina</t>
  </si>
  <si>
    <t>Catalunya: Tarragona, 5 km W Montblanc, Mirador de la Pena</t>
  </si>
  <si>
    <t>8.5.2010</t>
  </si>
  <si>
    <t>A. Hilpold, L. Barres, M. Sanz, I. Sanchez, K. Romashchenko</t>
  </si>
  <si>
    <t>PVASC 18695/AH20102106</t>
  </si>
  <si>
    <t>North Khorasan: Kopet Dag, 3 km N of the village Qush Tappeh (WNW of Raz)</t>
  </si>
  <si>
    <t>20.5.2015</t>
  </si>
  <si>
    <t>B. Frajman, M. Falch &amp; Ch. Gilli</t>
  </si>
  <si>
    <t>FRU</t>
  </si>
  <si>
    <t>O2</t>
  </si>
  <si>
    <t>O6</t>
  </si>
  <si>
    <t>O7</t>
  </si>
  <si>
    <t>O4</t>
  </si>
  <si>
    <t>O3</t>
  </si>
  <si>
    <t>O9</t>
  </si>
  <si>
    <t>O5</t>
  </si>
  <si>
    <t>O10</t>
  </si>
  <si>
    <t>O11</t>
  </si>
  <si>
    <t>O12</t>
  </si>
  <si>
    <t>O13</t>
  </si>
  <si>
    <t>O14</t>
  </si>
  <si>
    <t>O15</t>
  </si>
  <si>
    <t>O18</t>
  </si>
  <si>
    <t>O19</t>
  </si>
  <si>
    <t>O22</t>
  </si>
  <si>
    <t>O23</t>
  </si>
  <si>
    <t>O24</t>
  </si>
  <si>
    <t>O25</t>
  </si>
  <si>
    <t>O26</t>
  </si>
  <si>
    <t>O27</t>
  </si>
  <si>
    <t>O28</t>
  </si>
  <si>
    <t>O29</t>
  </si>
  <si>
    <t>O30</t>
  </si>
  <si>
    <t>MICH/IB</t>
  </si>
  <si>
    <t>R. Riina</t>
  </si>
  <si>
    <t>BEO/IB</t>
  </si>
  <si>
    <t>BEO-201206/14 // 13876</t>
  </si>
  <si>
    <t>BEO-201206/13 // 13875</t>
  </si>
  <si>
    <t>BEOU/IB</t>
  </si>
  <si>
    <t>BEOU32058/13879</t>
  </si>
  <si>
    <t>VALENTINA STOJILKOVIČ1,2, ELIŠKA ZÁVESKÁ, BOŽO FRAJMAN2*</t>
  </si>
  <si>
    <t>Euphorbia erythrodon</t>
  </si>
  <si>
    <t>Morphometry (vegetative, cyathium)</t>
  </si>
  <si>
    <t>Morphometry (fruit)</t>
  </si>
  <si>
    <t>Morphometry (seed)</t>
  </si>
  <si>
    <t>Taxon (previous taxonomy)</t>
  </si>
  <si>
    <t>Taxon (revised taxonomy)</t>
  </si>
  <si>
    <t>Euphorbia japygica</t>
  </si>
  <si>
    <t>Euphorbia adriatica</t>
  </si>
  <si>
    <r>
      <rPr>
        <b/>
        <sz val="11"/>
        <color theme="1"/>
        <rFont val="Calibri"/>
        <family val="2"/>
        <charset val="238"/>
        <scheme val="minor"/>
      </rPr>
      <t>Supplementary Table 1:</t>
    </r>
    <r>
      <rPr>
        <sz val="11"/>
        <color theme="1"/>
        <rFont val="Calibri"/>
        <family val="2"/>
        <scheme val="minor"/>
      </rPr>
      <t xml:space="preserve"> Studied populations of the </t>
    </r>
    <r>
      <rPr>
        <i/>
        <sz val="11"/>
        <color theme="1"/>
        <rFont val="Calibri"/>
        <family val="2"/>
        <scheme val="minor"/>
      </rPr>
      <t>Euphorbia nicaeensis</t>
    </r>
    <r>
      <rPr>
        <sz val="11"/>
        <color theme="1"/>
        <rFont val="Calibri"/>
        <family val="2"/>
        <scheme val="minor"/>
      </rPr>
      <t xml:space="preserve"> alliance and outgroup taxa including voucher data, RGS mean values and standard deviations (SD) as well as number of individuals analysed, Genbank numbers of ITS sequences, number of individuals per population used in RADseq and different morphometric analyses.</t>
    </r>
  </si>
  <si>
    <t>JN010103</t>
  </si>
  <si>
    <t>OL640124</t>
  </si>
  <si>
    <t>OL640125</t>
  </si>
  <si>
    <t>OL640126</t>
  </si>
  <si>
    <t>OL640127</t>
  </si>
  <si>
    <t>OL640128</t>
  </si>
  <si>
    <t>OL640129</t>
  </si>
  <si>
    <t>OL640130</t>
  </si>
  <si>
    <t>OL640131</t>
  </si>
  <si>
    <t>OL640132</t>
  </si>
  <si>
    <t>OL640133</t>
  </si>
  <si>
    <t>OL640134</t>
  </si>
  <si>
    <t>OL640135</t>
  </si>
  <si>
    <t>OL640136</t>
  </si>
  <si>
    <t>OL640137</t>
  </si>
  <si>
    <t>OL640138</t>
  </si>
  <si>
    <t>OL640139</t>
  </si>
  <si>
    <t>OL640140</t>
  </si>
  <si>
    <t>OL640141</t>
  </si>
  <si>
    <t>OL640142</t>
  </si>
  <si>
    <t>OL640143</t>
  </si>
  <si>
    <t>OL640144</t>
  </si>
  <si>
    <t>OL640145</t>
  </si>
  <si>
    <t>OL640146</t>
  </si>
  <si>
    <t>OL640147</t>
  </si>
  <si>
    <t>OL640148</t>
  </si>
  <si>
    <t>OL640149</t>
  </si>
  <si>
    <t>OL640150</t>
  </si>
  <si>
    <t>OL640151</t>
  </si>
  <si>
    <t>OL640152</t>
  </si>
  <si>
    <t>OL640153</t>
  </si>
  <si>
    <t>OL640154</t>
  </si>
  <si>
    <t>OL640155</t>
  </si>
  <si>
    <t>OL640156</t>
  </si>
  <si>
    <t>OL640157</t>
  </si>
  <si>
    <t>OL640158</t>
  </si>
  <si>
    <t>OL640159</t>
  </si>
  <si>
    <t>OL640160</t>
  </si>
  <si>
    <t>OL640161</t>
  </si>
  <si>
    <t>OL640162</t>
  </si>
  <si>
    <t>OL640163</t>
  </si>
  <si>
    <t>OL640164</t>
  </si>
  <si>
    <t>OL640165</t>
  </si>
  <si>
    <t>OL640166</t>
  </si>
  <si>
    <t>OL640167</t>
  </si>
  <si>
    <t>OL640168</t>
  </si>
  <si>
    <t>OL640169</t>
  </si>
  <si>
    <t>OL640170</t>
  </si>
  <si>
    <t>OL640171</t>
  </si>
  <si>
    <t>OL640172</t>
  </si>
  <si>
    <t>OL640173</t>
  </si>
  <si>
    <t>OL640174</t>
  </si>
  <si>
    <t>OL640175</t>
  </si>
  <si>
    <t>OL640176</t>
  </si>
  <si>
    <t>OL640177</t>
  </si>
  <si>
    <t>OL640178</t>
  </si>
  <si>
    <t>OL640179</t>
  </si>
  <si>
    <t>OL640180</t>
  </si>
  <si>
    <t>2</t>
  </si>
  <si>
    <t>Anatolia: Mt Sultan Daği</t>
  </si>
  <si>
    <t>Anatolia: Eskişehir</t>
  </si>
  <si>
    <r>
      <t xml:space="preserve">From western Asia to the Mediterranean Basin: diversification of the widespread </t>
    </r>
    <r>
      <rPr>
        <b/>
        <i/>
        <sz val="14"/>
        <color theme="1"/>
        <rFont val="Calibri"/>
        <family val="2"/>
        <charset val="238"/>
        <scheme val="minor"/>
      </rPr>
      <t>Euphorbia nicaeensis</t>
    </r>
    <r>
      <rPr>
        <b/>
        <sz val="14"/>
        <color theme="1"/>
        <rFont val="Calibri"/>
        <family val="2"/>
        <charset val="238"/>
        <scheme val="minor"/>
      </rPr>
      <t xml:space="preserve"> alliance (Euphorbiaceae)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</si>
</sst>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name val="Calibri"/>
      <family val="2"/>
      <scheme val="minor"/>
    </font>
    <font>
      <b/>
      <sz val="11"/>
      <color theme="1"/>
      <name val="Calibri"/>
      <family val="2"/>
      <charset val="238"/>
      <scheme val="minor"/>
    </font>
    <font>
      <sz val="11"/>
      <color theme="1"/>
      <name val="Times New Roman"/>
      <family val="1"/>
      <charset val="238"/>
    </font>
    <font>
      <i/>
      <sz val="11"/>
      <color theme="1"/>
      <name val="Calibri"/>
      <family val="2"/>
      <charset val="238"/>
      <scheme val="minor"/>
    </font>
    <font>
      <sz val="11"/>
      <color theme="1"/>
      <name val="Calibri"/>
      <family val="2"/>
    </font>
    <font>
      <sz val="10"/>
      <color indexed="8"/>
      <name val="Arial"/>
      <family val="2"/>
    </font>
    <font>
      <sz val="11"/>
      <color indexed="8"/>
      <name val="Calibri"/>
      <family val="2"/>
    </font>
    <font>
      <i/>
      <sz val="11"/>
      <color indexed="8"/>
      <name val="Calibri"/>
      <family val="2"/>
    </font>
    <font>
      <i/>
      <sz val="11"/>
      <name val="Calibri"/>
      <family val="2"/>
    </font>
    <font>
      <sz val="11"/>
      <name val="Calibri"/>
      <family val="2"/>
    </font>
    <font>
      <sz val="11"/>
      <color rgb="FF000000"/>
      <name val="Calibri"/>
      <family val="2"/>
      <charset val="238"/>
      <scheme val="minor"/>
    </font>
    <font>
      <i/>
      <sz val="11"/>
      <color theme="1"/>
      <name val="Calibri"/>
      <family val="2"/>
      <scheme val="minor"/>
    </font>
    <font>
      <b/>
      <sz val="14"/>
      <color theme="1"/>
      <name val="Calibri"/>
      <family val="2"/>
      <charset val="238"/>
      <scheme val="minor"/>
    </font>
    <font>
      <b/>
      <i/>
      <sz val="14"/>
      <color theme="1"/>
      <name val="Calibri"/>
      <family val="2"/>
      <charset val="238"/>
      <scheme val="minor"/>
    </font>
  </fonts>
  <fills count="2">
    <fill>
      <patternFill patternType="none"/>
    </fill>
    <fill>
      <patternFill patternType="gray125"/>
    </fill>
  </fills>
  <borders count="2">
    <border>
      <left/>
      <right/>
      <top/>
      <bottom/>
      <diagonal/>
    </border>
    <border>
      <left/>
      <right style="thin">
        <color indexed="64"/>
      </right>
      <top/>
      <bottom/>
      <diagonal/>
    </border>
  </borders>
  <cellStyleXfs count="3">
    <xf numFmtId="0" fontId="0" fillId="0" borderId="0"/>
    <xf numFmtId="0" fontId="5" fillId="0" borderId="0"/>
    <xf numFmtId="0" fontId="11" fillId="0" borderId="0"/>
  </cellStyleXfs>
  <cellXfs count="31">
    <xf numFmtId="0" fontId="0" fillId="0" borderId="0" xfId="0"/>
    <xf numFmtId="0" fontId="0" fillId="0" borderId="0" xfId="0" applyFill="1"/>
    <xf numFmtId="0" fontId="0" fillId="0" borderId="0" xfId="0" applyFill="1" applyBorder="1"/>
    <xf numFmtId="0" fontId="7" fillId="0" borderId="0" xfId="0" applyFont="1" applyFill="1"/>
    <xf numFmtId="0" fontId="0" fillId="0" borderId="0" xfId="0" applyFill="1" applyAlignment="1">
      <alignment horizontal="right"/>
    </xf>
    <xf numFmtId="0" fontId="12" fillId="0" borderId="0" xfId="2" applyFont="1" applyFill="1" applyBorder="1" applyAlignment="1">
      <alignment horizontal="left" vertical="top"/>
    </xf>
    <xf numFmtId="0" fontId="13" fillId="0" borderId="0" xfId="2" applyFont="1" applyFill="1" applyBorder="1" applyAlignment="1">
      <alignment horizontal="left" vertical="top"/>
    </xf>
    <xf numFmtId="0" fontId="12" fillId="0" borderId="0" xfId="2" applyNumberFormat="1" applyFont="1" applyFill="1" applyBorder="1" applyAlignment="1">
      <alignment horizontal="left" vertical="top"/>
    </xf>
    <xf numFmtId="0" fontId="14" fillId="0" borderId="0" xfId="2" applyFont="1" applyFill="1" applyBorder="1" applyAlignment="1">
      <alignment horizontal="left" vertical="top"/>
    </xf>
    <xf numFmtId="0" fontId="15" fillId="0" borderId="0" xfId="2" applyFont="1" applyFill="1" applyBorder="1" applyAlignment="1">
      <alignment horizontal="left" vertical="top"/>
    </xf>
    <xf numFmtId="0" fontId="0" fillId="0" borderId="0" xfId="0" applyFill="1" applyAlignment="1">
      <alignment horizontal="left" vertical="top"/>
    </xf>
    <xf numFmtId="14" fontId="0" fillId="0" borderId="0" xfId="0" applyNumberFormat="1" applyFill="1" applyAlignment="1">
      <alignment horizontal="left" vertical="top"/>
    </xf>
    <xf numFmtId="0" fontId="9" fillId="0" borderId="0" xfId="0" applyFont="1" applyFill="1" applyAlignment="1">
      <alignment horizontal="left" vertical="top"/>
    </xf>
    <xf numFmtId="0" fontId="0" fillId="0" borderId="0" xfId="0" applyAlignment="1">
      <alignment horizontal="right"/>
    </xf>
    <xf numFmtId="0" fontId="2" fillId="0" borderId="0" xfId="0" applyFont="1" applyFill="1" applyBorder="1" applyAlignment="1">
      <alignment horizontal="left" vertical="top"/>
    </xf>
    <xf numFmtId="49" fontId="0" fillId="0" borderId="0" xfId="0" applyNumberFormat="1" applyFill="1" applyAlignment="1">
      <alignment horizontal="left" vertical="top"/>
    </xf>
    <xf numFmtId="0" fontId="0" fillId="0" borderId="1" xfId="0" applyBorder="1"/>
    <xf numFmtId="0" fontId="7" fillId="0" borderId="0" xfId="0" applyFont="1" applyFill="1" applyAlignment="1">
      <alignment horizontal="left" vertical="top"/>
    </xf>
    <xf numFmtId="0" fontId="7" fillId="0" borderId="0" xfId="0" applyFont="1" applyFill="1" applyAlignment="1">
      <alignment horizontal="left" vertical="top" wrapText="1"/>
    </xf>
    <xf numFmtId="0" fontId="4" fillId="0" borderId="0" xfId="0" applyFont="1" applyFill="1" applyBorder="1" applyAlignment="1">
      <alignment horizontal="left" vertical="top"/>
    </xf>
    <xf numFmtId="0" fontId="16" fillId="0" borderId="0" xfId="0" applyFont="1" applyFill="1" applyAlignment="1">
      <alignment horizontal="left" vertical="top"/>
    </xf>
    <xf numFmtId="0" fontId="0" fillId="0" borderId="0" xfId="0" applyFont="1" applyFill="1" applyAlignment="1">
      <alignment horizontal="left" vertical="top"/>
    </xf>
    <xf numFmtId="1" fontId="0" fillId="0" borderId="0" xfId="0" applyNumberFormat="1" applyFill="1" applyAlignment="1">
      <alignment horizontal="left" vertical="top"/>
    </xf>
    <xf numFmtId="0" fontId="3"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NumberFormat="1" applyFill="1" applyBorder="1" applyAlignment="1">
      <alignment horizontal="left" vertical="top"/>
    </xf>
    <xf numFmtId="0" fontId="6" fillId="0" borderId="0" xfId="0" applyNumberFormat="1" applyFont="1" applyFill="1" applyBorder="1" applyAlignment="1">
      <alignment horizontal="left" vertical="top"/>
    </xf>
    <xf numFmtId="0" fontId="0" fillId="0" borderId="0" xfId="0" applyNumberFormat="1" applyFill="1" applyAlignment="1">
      <alignment horizontal="left" vertical="top"/>
    </xf>
    <xf numFmtId="0" fontId="1" fillId="0" borderId="0" xfId="0" applyFont="1" applyFill="1"/>
    <xf numFmtId="0" fontId="1" fillId="0" borderId="0" xfId="0" applyFont="1"/>
    <xf numFmtId="0" fontId="18" fillId="0" borderId="0" xfId="0" applyFont="1" applyFill="1"/>
  </cellXfs>
  <cellStyles count="3">
    <cellStyle name="Navadno 2" xfId="1"/>
    <cellStyle name="Normal" xfId="0" builtinId="0"/>
    <cellStyle name="Standard_Tabelle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9"/>
  <sheetViews>
    <sheetView tabSelected="1" zoomScale="90" zoomScaleNormal="90" workbookViewId="0"/>
  </sheetViews>
  <sheetFormatPr defaultColWidth="9.140625" defaultRowHeight="15" x14ac:dyDescent="0.25"/>
  <cols>
    <col min="1" max="1" width="13.5703125" style="10" customWidth="1"/>
    <col min="2" max="2" width="18" style="10" customWidth="1"/>
    <col min="3" max="4" width="23" style="10" customWidth="1"/>
    <col min="5" max="5" width="19.28515625" style="10" customWidth="1"/>
    <col min="6" max="6" width="56.5703125" style="10" customWidth="1"/>
    <col min="7" max="7" width="11.42578125" style="10" customWidth="1"/>
    <col min="8" max="8" width="12.7109375" style="10" customWidth="1"/>
    <col min="9" max="9" width="12" style="10" customWidth="1"/>
    <col min="10" max="10" width="14.7109375" style="10" customWidth="1"/>
    <col min="11" max="11" width="36.140625" style="10" customWidth="1"/>
    <col min="12" max="12" width="12.28515625" style="10" customWidth="1"/>
    <col min="13" max="13" width="28" style="10" customWidth="1"/>
    <col min="14" max="14" width="18" style="10" customWidth="1"/>
    <col min="15" max="15" width="13.28515625" style="10" customWidth="1"/>
    <col min="16" max="16" width="22.28515625" style="10" customWidth="1"/>
    <col min="17" max="17" width="16" style="10" customWidth="1"/>
    <col min="18" max="18" width="18.42578125" style="10" customWidth="1"/>
    <col min="19" max="19" width="13.7109375" style="10" customWidth="1"/>
    <col min="20" max="21" width="13.42578125" style="10" bestFit="1" customWidth="1"/>
    <col min="22" max="22" width="8.28515625" style="10" bestFit="1" customWidth="1"/>
    <col min="23" max="16384" width="9.140625" style="10"/>
  </cols>
  <sheetData>
    <row r="1" spans="1:42" s="1" customFormat="1" ht="18.75" x14ac:dyDescent="0.3">
      <c r="A1" s="30" t="s">
        <v>675</v>
      </c>
      <c r="C1" s="4"/>
      <c r="D1" s="3"/>
      <c r="L1" s="2"/>
      <c r="AA1" s="2"/>
      <c r="AP1" s="2"/>
    </row>
    <row r="2" spans="1:42" s="1" customFormat="1" x14ac:dyDescent="0.25">
      <c r="C2" s="4"/>
      <c r="D2" s="28"/>
      <c r="L2" s="2"/>
      <c r="AA2" s="2"/>
      <c r="AP2" s="2"/>
    </row>
    <row r="3" spans="1:42" s="1" customFormat="1" x14ac:dyDescent="0.25">
      <c r="A3" s="1" t="s">
        <v>604</v>
      </c>
      <c r="C3" s="4"/>
      <c r="D3" s="28"/>
      <c r="L3" s="2"/>
      <c r="AA3" s="2"/>
      <c r="AP3" s="2"/>
    </row>
    <row r="4" spans="1:42" s="1" customFormat="1" x14ac:dyDescent="0.25">
      <c r="A4" s="1" t="s">
        <v>195</v>
      </c>
      <c r="C4" s="4"/>
      <c r="D4" s="28"/>
      <c r="L4" s="2"/>
      <c r="AA4" s="2"/>
      <c r="AP4" s="2"/>
    </row>
    <row r="5" spans="1:42" s="1" customFormat="1" x14ac:dyDescent="0.25">
      <c r="A5" s="1" t="s">
        <v>196</v>
      </c>
      <c r="C5" s="4"/>
      <c r="D5" s="28"/>
      <c r="L5" s="2"/>
      <c r="AA5" s="2"/>
      <c r="AP5" s="2"/>
    </row>
    <row r="6" spans="1:42" s="1" customFormat="1" x14ac:dyDescent="0.25">
      <c r="A6" s="1" t="s">
        <v>197</v>
      </c>
      <c r="C6" s="4"/>
      <c r="D6" s="28"/>
      <c r="L6" s="2"/>
      <c r="AA6" s="2"/>
      <c r="AP6" s="2"/>
    </row>
    <row r="7" spans="1:42" s="1" customFormat="1" x14ac:dyDescent="0.25">
      <c r="A7" s="1" t="s">
        <v>206</v>
      </c>
      <c r="C7" s="4"/>
      <c r="D7" s="28"/>
      <c r="L7" s="2"/>
      <c r="AA7" s="2"/>
      <c r="AP7" s="2"/>
    </row>
    <row r="8" spans="1:42" s="1" customFormat="1" x14ac:dyDescent="0.25">
      <c r="C8" s="4"/>
      <c r="D8" s="28"/>
      <c r="L8" s="2"/>
      <c r="AA8" s="2"/>
      <c r="AP8" s="2"/>
    </row>
    <row r="9" spans="1:42" s="1" customFormat="1" x14ac:dyDescent="0.25">
      <c r="C9" s="4"/>
      <c r="D9" s="28"/>
      <c r="L9" s="2"/>
      <c r="AA9" s="2"/>
      <c r="AP9" s="2"/>
    </row>
    <row r="10" spans="1:42" s="1" customFormat="1" x14ac:dyDescent="0.25">
      <c r="A10" s="28" t="s">
        <v>613</v>
      </c>
      <c r="C10" s="4"/>
      <c r="D10" s="28"/>
      <c r="L10" s="2"/>
      <c r="AA10" s="2"/>
      <c r="AP10" s="2"/>
    </row>
    <row r="11" spans="1:42" customFormat="1" x14ac:dyDescent="0.25">
      <c r="C11" s="13"/>
      <c r="D11" s="29"/>
      <c r="E11" s="13"/>
      <c r="F11" s="13"/>
      <c r="H11" s="13"/>
      <c r="I11" s="13"/>
      <c r="J11" s="13"/>
      <c r="K11" s="13"/>
      <c r="L11" s="13"/>
      <c r="R11" s="13"/>
      <c r="S11" s="13"/>
      <c r="T11" s="13"/>
      <c r="U11" s="13"/>
      <c r="V11" s="13"/>
      <c r="W11" s="13"/>
      <c r="X11" s="13"/>
      <c r="Y11" s="13"/>
      <c r="Z11" s="13"/>
      <c r="AA11" s="13"/>
      <c r="AI11" s="16"/>
      <c r="AP11" s="16"/>
    </row>
    <row r="12" spans="1:42" s="17" customFormat="1" ht="45" x14ac:dyDescent="0.25">
      <c r="A12" s="17" t="s">
        <v>411</v>
      </c>
      <c r="B12" s="17" t="s">
        <v>230</v>
      </c>
      <c r="C12" s="17" t="s">
        <v>610</v>
      </c>
      <c r="D12" s="17" t="s">
        <v>609</v>
      </c>
      <c r="E12" s="17" t="s">
        <v>2</v>
      </c>
      <c r="F12" s="17" t="s">
        <v>3</v>
      </c>
      <c r="G12" s="17" t="s">
        <v>198</v>
      </c>
      <c r="H12" s="17" t="s">
        <v>178</v>
      </c>
      <c r="I12" s="17" t="s">
        <v>179</v>
      </c>
      <c r="J12" s="17" t="s">
        <v>1</v>
      </c>
      <c r="K12" s="17" t="s">
        <v>0</v>
      </c>
      <c r="L12" s="17" t="s">
        <v>267</v>
      </c>
      <c r="M12" s="17" t="s">
        <v>231</v>
      </c>
      <c r="N12" s="17" t="s">
        <v>230</v>
      </c>
      <c r="O12" s="17" t="s">
        <v>407</v>
      </c>
      <c r="P12" s="17" t="s">
        <v>408</v>
      </c>
      <c r="Q12" s="17" t="s">
        <v>409</v>
      </c>
      <c r="R12" s="17" t="s">
        <v>410</v>
      </c>
      <c r="S12" s="18" t="s">
        <v>606</v>
      </c>
      <c r="T12" s="18" t="s">
        <v>607</v>
      </c>
      <c r="U12" s="18" t="s">
        <v>608</v>
      </c>
      <c r="V12" s="17" t="s">
        <v>199</v>
      </c>
    </row>
    <row r="13" spans="1:42" x14ac:dyDescent="0.25">
      <c r="A13" s="10">
        <v>1</v>
      </c>
      <c r="B13" s="10">
        <v>14677</v>
      </c>
      <c r="C13" s="12" t="s">
        <v>200</v>
      </c>
      <c r="D13" s="12" t="s">
        <v>200</v>
      </c>
      <c r="E13" s="10" t="s">
        <v>46</v>
      </c>
      <c r="F13" s="10" t="s">
        <v>133</v>
      </c>
      <c r="G13" s="27">
        <v>2590</v>
      </c>
      <c r="H13" s="10">
        <v>-6.1883333333333299</v>
      </c>
      <c r="I13" s="10">
        <v>31.81722222222222</v>
      </c>
      <c r="J13" s="10" t="s">
        <v>132</v>
      </c>
      <c r="K13" s="10" t="s">
        <v>131</v>
      </c>
      <c r="L13" s="10" t="s">
        <v>228</v>
      </c>
      <c r="M13" s="10" t="s">
        <v>250</v>
      </c>
      <c r="N13" s="10">
        <v>14677</v>
      </c>
      <c r="R13" s="10" t="s">
        <v>661</v>
      </c>
    </row>
    <row r="14" spans="1:42" x14ac:dyDescent="0.25">
      <c r="A14" s="10">
        <v>2</v>
      </c>
      <c r="B14" s="10">
        <v>14676</v>
      </c>
      <c r="C14" s="12" t="s">
        <v>200</v>
      </c>
      <c r="D14" s="12" t="s">
        <v>200</v>
      </c>
      <c r="E14" s="10" t="s">
        <v>46</v>
      </c>
      <c r="F14" s="10" t="s">
        <v>130</v>
      </c>
      <c r="G14" s="27">
        <v>2320</v>
      </c>
      <c r="H14" s="10">
        <v>-5.6602777777777797</v>
      </c>
      <c r="I14" s="10">
        <v>32.206944444444446</v>
      </c>
      <c r="J14" s="10" t="s">
        <v>42</v>
      </c>
      <c r="K14" s="10" t="s">
        <v>129</v>
      </c>
      <c r="L14" s="10" t="s">
        <v>228</v>
      </c>
      <c r="M14" s="10" t="s">
        <v>249</v>
      </c>
      <c r="N14" s="10">
        <v>14676</v>
      </c>
      <c r="R14" s="10" t="s">
        <v>660</v>
      </c>
    </row>
    <row r="15" spans="1:42" x14ac:dyDescent="0.25">
      <c r="A15" s="10">
        <v>3</v>
      </c>
      <c r="B15" s="10">
        <v>15255</v>
      </c>
      <c r="C15" s="12" t="s">
        <v>200</v>
      </c>
      <c r="D15" s="12" t="s">
        <v>200</v>
      </c>
      <c r="E15" s="10" t="s">
        <v>46</v>
      </c>
      <c r="F15" s="10" t="s">
        <v>388</v>
      </c>
      <c r="G15" s="27">
        <v>1646</v>
      </c>
      <c r="H15" s="10">
        <v>-5.0405555555555601</v>
      </c>
      <c r="I15" s="10">
        <v>32.882777777777775</v>
      </c>
      <c r="J15" s="10" t="s">
        <v>166</v>
      </c>
      <c r="K15" s="10" t="s">
        <v>167</v>
      </c>
      <c r="L15" s="10" t="s">
        <v>233</v>
      </c>
      <c r="M15" s="10" t="s">
        <v>234</v>
      </c>
      <c r="N15" s="10">
        <v>15255</v>
      </c>
      <c r="O15" s="10">
        <v>1.48754881836094</v>
      </c>
      <c r="P15" s="10">
        <v>6.56404578800821E-3</v>
      </c>
      <c r="Q15" s="10">
        <v>3</v>
      </c>
      <c r="V15" s="10">
        <v>2</v>
      </c>
    </row>
    <row r="16" spans="1:42" x14ac:dyDescent="0.25">
      <c r="A16" s="10">
        <v>4</v>
      </c>
      <c r="B16" s="10">
        <v>13913</v>
      </c>
      <c r="C16" s="12" t="s">
        <v>200</v>
      </c>
      <c r="D16" s="12" t="s">
        <v>200</v>
      </c>
      <c r="E16" s="10" t="s">
        <v>46</v>
      </c>
      <c r="F16" s="10" t="s">
        <v>390</v>
      </c>
      <c r="G16" s="27">
        <v>1730</v>
      </c>
      <c r="H16" s="10">
        <v>-5.0486111111111098</v>
      </c>
      <c r="I16" s="10">
        <v>32.927777777777777</v>
      </c>
      <c r="J16" s="10" t="s">
        <v>79</v>
      </c>
      <c r="K16" s="10" t="s">
        <v>78</v>
      </c>
      <c r="L16" s="10" t="s">
        <v>227</v>
      </c>
      <c r="M16" s="10" t="s">
        <v>82</v>
      </c>
      <c r="N16" s="10">
        <v>13913</v>
      </c>
      <c r="R16" s="10" t="s">
        <v>655</v>
      </c>
      <c r="S16" s="10">
        <v>1</v>
      </c>
    </row>
    <row r="17" spans="1:22" x14ac:dyDescent="0.25">
      <c r="A17" s="10">
        <v>5</v>
      </c>
      <c r="B17" s="10">
        <v>15256</v>
      </c>
      <c r="C17" s="12" t="s">
        <v>200</v>
      </c>
      <c r="D17" s="12" t="s">
        <v>200</v>
      </c>
      <c r="E17" s="10" t="s">
        <v>46</v>
      </c>
      <c r="F17" s="10" t="s">
        <v>393</v>
      </c>
      <c r="G17" s="27">
        <v>1834</v>
      </c>
      <c r="H17" s="10">
        <v>-5.0736111111111102</v>
      </c>
      <c r="I17" s="10">
        <v>33.271944444444443</v>
      </c>
      <c r="J17" s="10" t="s">
        <v>166</v>
      </c>
      <c r="K17" s="10" t="s">
        <v>167</v>
      </c>
      <c r="L17" s="10" t="s">
        <v>233</v>
      </c>
      <c r="M17" s="10" t="s">
        <v>235</v>
      </c>
      <c r="N17" s="10">
        <v>15256</v>
      </c>
      <c r="O17" s="10">
        <v>1.5036434348528001</v>
      </c>
      <c r="P17" s="10">
        <v>2.35164789659193E-2</v>
      </c>
      <c r="Q17" s="10">
        <v>3</v>
      </c>
    </row>
    <row r="18" spans="1:22" x14ac:dyDescent="0.25">
      <c r="A18" s="10">
        <v>6</v>
      </c>
      <c r="B18" s="10">
        <v>14679</v>
      </c>
      <c r="C18" s="12" t="s">
        <v>200</v>
      </c>
      <c r="D18" s="12" t="s">
        <v>200</v>
      </c>
      <c r="E18" s="10" t="s">
        <v>46</v>
      </c>
      <c r="F18" s="10" t="s">
        <v>137</v>
      </c>
      <c r="G18" s="27">
        <v>2100</v>
      </c>
      <c r="H18" s="10">
        <v>-4.8288888888888897</v>
      </c>
      <c r="I18" s="10">
        <f>33+(17/60)+(41/3600)</f>
        <v>33.294722222222219</v>
      </c>
      <c r="J18" s="10" t="s">
        <v>5</v>
      </c>
      <c r="K18" s="10" t="s">
        <v>136</v>
      </c>
      <c r="L18" s="10" t="s">
        <v>228</v>
      </c>
      <c r="M18" s="10" t="s">
        <v>252</v>
      </c>
      <c r="N18" s="10">
        <v>14679</v>
      </c>
      <c r="R18" s="10" t="s">
        <v>663</v>
      </c>
    </row>
    <row r="19" spans="1:22" x14ac:dyDescent="0.25">
      <c r="A19" s="10">
        <v>7</v>
      </c>
      <c r="B19" s="10">
        <v>12504</v>
      </c>
      <c r="C19" s="12" t="s">
        <v>200</v>
      </c>
      <c r="D19" s="12" t="s">
        <v>200</v>
      </c>
      <c r="E19" s="10" t="s">
        <v>45</v>
      </c>
      <c r="F19" s="10" t="s">
        <v>386</v>
      </c>
      <c r="G19" s="27">
        <v>67</v>
      </c>
      <c r="H19" s="10">
        <v>-8.9697222222222202</v>
      </c>
      <c r="I19" s="10">
        <v>38.501111111111108</v>
      </c>
      <c r="J19" s="10" t="s">
        <v>47</v>
      </c>
      <c r="K19" s="10" t="s">
        <v>482</v>
      </c>
      <c r="L19" s="10" t="s">
        <v>227</v>
      </c>
      <c r="M19" s="10">
        <v>12504</v>
      </c>
      <c r="N19" s="10">
        <v>12504</v>
      </c>
      <c r="O19" s="10">
        <v>1.3846826177209699</v>
      </c>
      <c r="Q19" s="10">
        <v>1</v>
      </c>
      <c r="R19" s="10" t="s">
        <v>648</v>
      </c>
      <c r="S19" s="10">
        <v>1</v>
      </c>
    </row>
    <row r="20" spans="1:22" x14ac:dyDescent="0.25">
      <c r="A20" s="10">
        <v>8</v>
      </c>
      <c r="B20" s="10">
        <v>12517</v>
      </c>
      <c r="C20" s="12" t="s">
        <v>200</v>
      </c>
      <c r="D20" s="12" t="s">
        <v>200</v>
      </c>
      <c r="E20" s="10" t="s">
        <v>10</v>
      </c>
      <c r="F20" s="10" t="s">
        <v>309</v>
      </c>
      <c r="G20" s="27">
        <v>1294</v>
      </c>
      <c r="H20" s="10">
        <v>-5.39333333333333</v>
      </c>
      <c r="I20" s="10">
        <v>36.766388888888891</v>
      </c>
      <c r="J20" s="10" t="s">
        <v>48</v>
      </c>
      <c r="K20" s="10" t="s">
        <v>33</v>
      </c>
      <c r="L20" s="10" t="s">
        <v>227</v>
      </c>
      <c r="M20" s="10">
        <v>12517</v>
      </c>
      <c r="N20" s="10">
        <v>12517</v>
      </c>
      <c r="O20" s="10">
        <v>1.4379527931065501</v>
      </c>
      <c r="P20" s="10">
        <v>4.0096270875351697E-2</v>
      </c>
      <c r="Q20" s="10">
        <v>3</v>
      </c>
      <c r="R20" s="10" t="s">
        <v>649</v>
      </c>
      <c r="S20" s="10">
        <v>1</v>
      </c>
      <c r="V20" s="10">
        <v>2</v>
      </c>
    </row>
    <row r="21" spans="1:22" x14ac:dyDescent="0.25">
      <c r="A21" s="10">
        <v>9</v>
      </c>
      <c r="B21" s="10">
        <v>12526</v>
      </c>
      <c r="C21" s="12" t="s">
        <v>200</v>
      </c>
      <c r="D21" s="12" t="s">
        <v>200</v>
      </c>
      <c r="E21" s="10" t="s">
        <v>10</v>
      </c>
      <c r="F21" s="10" t="s">
        <v>310</v>
      </c>
      <c r="G21" s="27">
        <v>888</v>
      </c>
      <c r="H21" s="10">
        <v>-3.7380555555555599</v>
      </c>
      <c r="I21" s="10">
        <v>36.855555555555554</v>
      </c>
      <c r="J21" s="10" t="s">
        <v>49</v>
      </c>
      <c r="K21" s="10" t="s">
        <v>33</v>
      </c>
      <c r="L21" s="10" t="s">
        <v>227</v>
      </c>
      <c r="M21" s="10">
        <v>12526</v>
      </c>
      <c r="N21" s="10">
        <v>12526</v>
      </c>
      <c r="O21" s="10">
        <v>1.4381090744834799</v>
      </c>
      <c r="P21" s="10">
        <v>2.2478062685605101E-2</v>
      </c>
      <c r="Q21" s="10">
        <v>3</v>
      </c>
      <c r="R21" s="10" t="s">
        <v>50</v>
      </c>
      <c r="S21" s="10">
        <v>1</v>
      </c>
      <c r="V21" s="10">
        <v>2</v>
      </c>
    </row>
    <row r="22" spans="1:22" x14ac:dyDescent="0.25">
      <c r="A22" s="10">
        <v>10</v>
      </c>
      <c r="B22" s="10">
        <v>14686</v>
      </c>
      <c r="C22" s="12" t="s">
        <v>200</v>
      </c>
      <c r="D22" s="12" t="s">
        <v>200</v>
      </c>
      <c r="E22" s="10" t="s">
        <v>10</v>
      </c>
      <c r="F22" s="10" t="s">
        <v>326</v>
      </c>
      <c r="H22" s="10">
        <v>-3.5168944444444401</v>
      </c>
      <c r="I22" s="10">
        <f>37+(9/60)+(19.8/3600)</f>
        <v>37.155499999999996</v>
      </c>
      <c r="K22" s="10" t="s">
        <v>481</v>
      </c>
      <c r="L22" s="10" t="s">
        <v>228</v>
      </c>
      <c r="M22" s="10" t="s">
        <v>258</v>
      </c>
      <c r="N22" s="10">
        <v>14686</v>
      </c>
      <c r="R22" s="10" t="s">
        <v>669</v>
      </c>
    </row>
    <row r="23" spans="1:22" x14ac:dyDescent="0.25">
      <c r="A23" s="10">
        <v>11</v>
      </c>
      <c r="B23" s="10">
        <v>14680</v>
      </c>
      <c r="C23" s="12" t="s">
        <v>200</v>
      </c>
      <c r="D23" s="12" t="s">
        <v>200</v>
      </c>
      <c r="E23" s="10" t="s">
        <v>10</v>
      </c>
      <c r="F23" s="10" t="s">
        <v>321</v>
      </c>
      <c r="G23" s="27">
        <v>1905</v>
      </c>
      <c r="H23" s="10">
        <v>-3.4663888888888899</v>
      </c>
      <c r="I23" s="10">
        <v>37.719444444444449</v>
      </c>
      <c r="J23" s="10" t="s">
        <v>66</v>
      </c>
      <c r="K23" s="10" t="s">
        <v>138</v>
      </c>
      <c r="L23" s="10" t="s">
        <v>228</v>
      </c>
      <c r="M23" s="10" t="s">
        <v>253</v>
      </c>
      <c r="N23" s="10">
        <v>14680</v>
      </c>
      <c r="R23" s="10" t="s">
        <v>664</v>
      </c>
    </row>
    <row r="24" spans="1:22" x14ac:dyDescent="0.25">
      <c r="A24" s="10">
        <v>12</v>
      </c>
      <c r="B24" s="10">
        <v>12535</v>
      </c>
      <c r="C24" s="12" t="s">
        <v>200</v>
      </c>
      <c r="D24" s="12" t="s">
        <v>200</v>
      </c>
      <c r="E24" s="10" t="s">
        <v>10</v>
      </c>
      <c r="F24" s="10" t="s">
        <v>387</v>
      </c>
      <c r="G24" s="27">
        <v>332</v>
      </c>
      <c r="H24" s="10">
        <v>-2.1097222222222198</v>
      </c>
      <c r="I24" s="10">
        <v>37.092222222222226</v>
      </c>
      <c r="J24" s="10" t="s">
        <v>51</v>
      </c>
      <c r="K24" s="10" t="s">
        <v>33</v>
      </c>
      <c r="L24" s="10" t="s">
        <v>227</v>
      </c>
      <c r="M24" s="10">
        <v>12535</v>
      </c>
      <c r="N24" s="10">
        <v>12535</v>
      </c>
      <c r="O24" s="10">
        <v>1.4655341163311</v>
      </c>
      <c r="Q24" s="10">
        <v>1</v>
      </c>
      <c r="S24" s="10">
        <v>1</v>
      </c>
    </row>
    <row r="25" spans="1:22" x14ac:dyDescent="0.25">
      <c r="A25" s="10">
        <v>13</v>
      </c>
      <c r="B25" s="10">
        <v>14683</v>
      </c>
      <c r="C25" s="12" t="s">
        <v>200</v>
      </c>
      <c r="D25" s="12" t="s">
        <v>200</v>
      </c>
      <c r="E25" s="10" t="s">
        <v>10</v>
      </c>
      <c r="F25" s="10" t="s">
        <v>323</v>
      </c>
      <c r="G25" s="27">
        <v>1270</v>
      </c>
      <c r="H25" s="10">
        <v>-3.5563888888888902</v>
      </c>
      <c r="I25" s="10">
        <v>41.944722222222218</v>
      </c>
      <c r="J25" s="10" t="s">
        <v>140</v>
      </c>
      <c r="K25" s="10" t="s">
        <v>480</v>
      </c>
      <c r="L25" s="10" t="s">
        <v>228</v>
      </c>
      <c r="M25" s="10" t="s">
        <v>255</v>
      </c>
      <c r="N25" s="10">
        <v>14683</v>
      </c>
      <c r="R25" s="10" t="s">
        <v>666</v>
      </c>
    </row>
    <row r="26" spans="1:22" x14ac:dyDescent="0.25">
      <c r="A26" s="10">
        <v>14</v>
      </c>
      <c r="B26" s="10">
        <v>14681</v>
      </c>
      <c r="C26" s="12" t="s">
        <v>200</v>
      </c>
      <c r="D26" s="12" t="s">
        <v>200</v>
      </c>
      <c r="E26" s="10" t="s">
        <v>10</v>
      </c>
      <c r="F26" s="10" t="s">
        <v>322</v>
      </c>
      <c r="G26" s="27">
        <v>1100</v>
      </c>
      <c r="H26" s="10">
        <v>-3.6580555555555598</v>
      </c>
      <c r="I26" s="10">
        <v>41.414722222222224</v>
      </c>
      <c r="J26" s="10" t="s">
        <v>139</v>
      </c>
      <c r="K26" s="10" t="s">
        <v>479</v>
      </c>
      <c r="L26" s="10" t="s">
        <v>228</v>
      </c>
      <c r="M26" s="10" t="s">
        <v>254</v>
      </c>
      <c r="N26" s="10">
        <v>14681</v>
      </c>
      <c r="R26" s="10" t="s">
        <v>665</v>
      </c>
    </row>
    <row r="27" spans="1:22" x14ac:dyDescent="0.25">
      <c r="A27" s="10">
        <v>15</v>
      </c>
      <c r="B27" s="10" t="s">
        <v>263</v>
      </c>
      <c r="C27" s="12" t="s">
        <v>200</v>
      </c>
      <c r="D27" s="12" t="s">
        <v>200</v>
      </c>
      <c r="E27" s="10" t="s">
        <v>10</v>
      </c>
      <c r="F27" s="10" t="s">
        <v>391</v>
      </c>
      <c r="G27" s="10">
        <v>590</v>
      </c>
      <c r="H27" s="10">
        <v>-3.3229722222222202</v>
      </c>
      <c r="I27" s="10">
        <f>40+(13/60)+(59.8/3600)</f>
        <v>40.233277777777779</v>
      </c>
      <c r="J27" s="11" t="s">
        <v>523</v>
      </c>
      <c r="K27" s="10" t="s">
        <v>598</v>
      </c>
      <c r="L27" s="10" t="s">
        <v>597</v>
      </c>
      <c r="M27" s="10" t="s">
        <v>263</v>
      </c>
      <c r="N27" s="10" t="s">
        <v>263</v>
      </c>
      <c r="R27" s="10" t="s">
        <v>264</v>
      </c>
    </row>
    <row r="28" spans="1:22" x14ac:dyDescent="0.25">
      <c r="A28" s="10">
        <v>16</v>
      </c>
      <c r="B28" s="10">
        <v>14684</v>
      </c>
      <c r="C28" s="12" t="s">
        <v>200</v>
      </c>
      <c r="D28" s="12" t="s">
        <v>200</v>
      </c>
      <c r="E28" s="10" t="s">
        <v>10</v>
      </c>
      <c r="F28" s="10" t="s">
        <v>324</v>
      </c>
      <c r="G28" s="27">
        <v>790</v>
      </c>
      <c r="H28" s="10">
        <v>-3.0599833333333302</v>
      </c>
      <c r="I28" s="10">
        <f>40+(3/60)+(13.33/3600)</f>
        <v>40.053702777777772</v>
      </c>
      <c r="J28" s="10" t="s">
        <v>7</v>
      </c>
      <c r="K28" s="10" t="s">
        <v>478</v>
      </c>
      <c r="L28" s="10" t="s">
        <v>228</v>
      </c>
      <c r="M28" s="10" t="s">
        <v>256</v>
      </c>
      <c r="N28" s="10">
        <v>14684</v>
      </c>
      <c r="R28" s="10" t="s">
        <v>667</v>
      </c>
    </row>
    <row r="29" spans="1:22" x14ac:dyDescent="0.25">
      <c r="A29" s="10">
        <v>17</v>
      </c>
      <c r="B29" s="10">
        <v>14672</v>
      </c>
      <c r="C29" s="12" t="s">
        <v>200</v>
      </c>
      <c r="D29" s="12" t="s">
        <v>200</v>
      </c>
      <c r="E29" s="10" t="s">
        <v>10</v>
      </c>
      <c r="F29" s="10" t="s">
        <v>336</v>
      </c>
      <c r="H29" s="10">
        <v>-2.62</v>
      </c>
      <c r="I29" s="10">
        <v>41.014166666666668</v>
      </c>
      <c r="J29" s="10" t="s">
        <v>125</v>
      </c>
      <c r="K29" s="10" t="s">
        <v>476</v>
      </c>
      <c r="L29" s="10" t="s">
        <v>227</v>
      </c>
      <c r="M29" s="19" t="s">
        <v>124</v>
      </c>
      <c r="N29" s="10">
        <v>14672</v>
      </c>
      <c r="O29" s="10">
        <v>1.4414426411772301</v>
      </c>
      <c r="P29" s="10">
        <v>1.31504503073369E-2</v>
      </c>
      <c r="Q29" s="10">
        <v>5</v>
      </c>
      <c r="S29" s="10">
        <v>1</v>
      </c>
    </row>
    <row r="30" spans="1:22" x14ac:dyDescent="0.25">
      <c r="A30" s="10">
        <v>18</v>
      </c>
      <c r="B30" s="10">
        <v>14671</v>
      </c>
      <c r="C30" s="12" t="s">
        <v>200</v>
      </c>
      <c r="D30" s="12" t="s">
        <v>200</v>
      </c>
      <c r="E30" s="10" t="s">
        <v>10</v>
      </c>
      <c r="F30" s="10" t="s">
        <v>337</v>
      </c>
      <c r="H30" s="10">
        <v>-2.62</v>
      </c>
      <c r="I30" s="10">
        <v>40.210833333333333</v>
      </c>
      <c r="J30" s="10" t="s">
        <v>123</v>
      </c>
      <c r="K30" s="10" t="s">
        <v>477</v>
      </c>
      <c r="L30" s="10" t="s">
        <v>227</v>
      </c>
      <c r="M30" s="19" t="s">
        <v>122</v>
      </c>
      <c r="N30" s="10">
        <v>14671</v>
      </c>
      <c r="O30" s="10">
        <v>1.4443739276037</v>
      </c>
      <c r="P30" s="10">
        <v>1.8527693033212399E-2</v>
      </c>
      <c r="Q30" s="10">
        <v>4</v>
      </c>
      <c r="S30" s="10">
        <v>1</v>
      </c>
    </row>
    <row r="31" spans="1:22" x14ac:dyDescent="0.25">
      <c r="A31" s="10">
        <v>19</v>
      </c>
      <c r="B31" s="10">
        <v>14674</v>
      </c>
      <c r="C31" s="12" t="s">
        <v>200</v>
      </c>
      <c r="D31" s="12" t="s">
        <v>200</v>
      </c>
      <c r="E31" s="10" t="s">
        <v>10</v>
      </c>
      <c r="F31" s="10" t="s">
        <v>318</v>
      </c>
      <c r="G31" s="27">
        <v>1790</v>
      </c>
      <c r="H31" s="10">
        <v>-1.0052777777777799</v>
      </c>
      <c r="I31" s="10">
        <v>40.121111111111112</v>
      </c>
      <c r="J31" s="10" t="s">
        <v>126</v>
      </c>
      <c r="K31" s="10" t="s">
        <v>475</v>
      </c>
      <c r="L31" s="10" t="s">
        <v>228</v>
      </c>
      <c r="M31" s="10" t="s">
        <v>238</v>
      </c>
      <c r="N31" s="10">
        <v>14674</v>
      </c>
      <c r="R31" s="10" t="s">
        <v>658</v>
      </c>
    </row>
    <row r="32" spans="1:22" x14ac:dyDescent="0.25">
      <c r="A32" s="10">
        <v>20</v>
      </c>
      <c r="B32" s="10">
        <v>14685</v>
      </c>
      <c r="C32" s="12" t="s">
        <v>200</v>
      </c>
      <c r="D32" s="12" t="s">
        <v>200</v>
      </c>
      <c r="E32" s="10" t="s">
        <v>10</v>
      </c>
      <c r="F32" s="10" t="s">
        <v>325</v>
      </c>
      <c r="G32" s="27">
        <v>650</v>
      </c>
      <c r="H32" s="10">
        <v>-0.445566666666667</v>
      </c>
      <c r="I32" s="10">
        <f>38+(42/60)+(1.46/3600)</f>
        <v>38.700405555555555</v>
      </c>
      <c r="J32" s="10" t="s">
        <v>142</v>
      </c>
      <c r="K32" s="10" t="s">
        <v>141</v>
      </c>
      <c r="L32" s="10" t="s">
        <v>228</v>
      </c>
      <c r="M32" s="10" t="s">
        <v>257</v>
      </c>
      <c r="N32" s="10">
        <v>14685</v>
      </c>
      <c r="R32" s="10" t="s">
        <v>668</v>
      </c>
    </row>
    <row r="33" spans="1:22" x14ac:dyDescent="0.25">
      <c r="A33" s="10">
        <v>21</v>
      </c>
      <c r="B33" s="10">
        <v>14678</v>
      </c>
      <c r="C33" s="12" t="s">
        <v>200</v>
      </c>
      <c r="D33" s="12" t="s">
        <v>200</v>
      </c>
      <c r="E33" s="10" t="s">
        <v>10</v>
      </c>
      <c r="F33" s="10" t="s">
        <v>320</v>
      </c>
      <c r="G33" s="27">
        <v>800</v>
      </c>
      <c r="H33" s="10">
        <v>-0.27333333333333298</v>
      </c>
      <c r="I33" s="10">
        <v>38.769999999999996</v>
      </c>
      <c r="J33" s="10" t="s">
        <v>135</v>
      </c>
      <c r="K33" s="10" t="s">
        <v>134</v>
      </c>
      <c r="L33" s="10" t="s">
        <v>228</v>
      </c>
      <c r="M33" s="10" t="s">
        <v>251</v>
      </c>
      <c r="N33" s="10">
        <v>14678</v>
      </c>
      <c r="R33" s="10" t="s">
        <v>662</v>
      </c>
    </row>
    <row r="34" spans="1:22" x14ac:dyDescent="0.25">
      <c r="A34" s="10">
        <v>22</v>
      </c>
      <c r="B34" s="10">
        <v>14675</v>
      </c>
      <c r="C34" s="12" t="s">
        <v>200</v>
      </c>
      <c r="D34" s="12" t="s">
        <v>200</v>
      </c>
      <c r="E34" s="10" t="s">
        <v>10</v>
      </c>
      <c r="F34" s="10" t="s">
        <v>319</v>
      </c>
      <c r="G34" s="27">
        <v>1000</v>
      </c>
      <c r="H34" s="10">
        <v>3.5833333333333335E-2</v>
      </c>
      <c r="I34" s="10">
        <v>40.791111111111107</v>
      </c>
      <c r="J34" s="10" t="s">
        <v>128</v>
      </c>
      <c r="K34" s="10" t="s">
        <v>127</v>
      </c>
      <c r="L34" s="10" t="s">
        <v>228</v>
      </c>
      <c r="M34" s="10" t="s">
        <v>239</v>
      </c>
      <c r="N34" s="10">
        <v>14675</v>
      </c>
      <c r="R34" s="10" t="s">
        <v>659</v>
      </c>
    </row>
    <row r="35" spans="1:22" x14ac:dyDescent="0.25">
      <c r="A35" s="10">
        <v>23</v>
      </c>
      <c r="B35" s="10">
        <v>13367</v>
      </c>
      <c r="C35" s="12" t="s">
        <v>200</v>
      </c>
      <c r="D35" s="12" t="s">
        <v>200</v>
      </c>
      <c r="E35" s="10" t="s">
        <v>10</v>
      </c>
      <c r="F35" s="10" t="s">
        <v>306</v>
      </c>
      <c r="G35" s="27">
        <v>430</v>
      </c>
      <c r="H35" s="10">
        <v>0.57361111111111107</v>
      </c>
      <c r="I35" s="10">
        <v>40.960555555555558</v>
      </c>
      <c r="J35" s="10" t="s">
        <v>63</v>
      </c>
      <c r="K35" s="10" t="s">
        <v>32</v>
      </c>
      <c r="L35" s="10" t="s">
        <v>227</v>
      </c>
      <c r="M35" s="10">
        <v>13367</v>
      </c>
      <c r="N35" s="10">
        <v>13367</v>
      </c>
      <c r="O35" s="10">
        <v>1.3491675089217301</v>
      </c>
      <c r="Q35" s="10">
        <v>1</v>
      </c>
      <c r="R35" s="10" t="s">
        <v>650</v>
      </c>
      <c r="S35" s="10">
        <v>1</v>
      </c>
      <c r="T35" s="10">
        <v>1</v>
      </c>
      <c r="U35" s="10">
        <v>1</v>
      </c>
    </row>
    <row r="36" spans="1:22" x14ac:dyDescent="0.25">
      <c r="A36" s="10">
        <v>24</v>
      </c>
      <c r="B36" s="10">
        <v>11423</v>
      </c>
      <c r="C36" s="12" t="s">
        <v>200</v>
      </c>
      <c r="D36" s="12" t="s">
        <v>200</v>
      </c>
      <c r="E36" s="10" t="s">
        <v>10</v>
      </c>
      <c r="F36" s="10" t="s">
        <v>315</v>
      </c>
      <c r="G36" s="10" t="s">
        <v>25</v>
      </c>
      <c r="H36" s="10">
        <v>0.36583333333333329</v>
      </c>
      <c r="I36" s="10">
        <v>42.51</v>
      </c>
      <c r="J36" s="10" t="s">
        <v>24</v>
      </c>
      <c r="K36" s="10" t="s">
        <v>32</v>
      </c>
      <c r="L36" s="10" t="s">
        <v>227</v>
      </c>
      <c r="M36" s="10">
        <v>11423</v>
      </c>
      <c r="N36" s="10">
        <v>11423</v>
      </c>
      <c r="R36" s="10" t="s">
        <v>647</v>
      </c>
      <c r="S36" s="10">
        <v>1</v>
      </c>
      <c r="T36" s="10">
        <v>1</v>
      </c>
      <c r="U36" s="10">
        <v>1</v>
      </c>
    </row>
    <row r="37" spans="1:22" x14ac:dyDescent="0.25">
      <c r="A37" s="10">
        <v>25</v>
      </c>
      <c r="B37" s="10">
        <v>14822</v>
      </c>
      <c r="C37" s="12" t="s">
        <v>200</v>
      </c>
      <c r="D37" s="12" t="s">
        <v>200</v>
      </c>
      <c r="E37" s="10" t="s">
        <v>10</v>
      </c>
      <c r="F37" s="10" t="s">
        <v>334</v>
      </c>
      <c r="G37" s="27">
        <v>1425</v>
      </c>
      <c r="H37" s="10">
        <v>0.375</v>
      </c>
      <c r="I37" s="10">
        <v>42.5075</v>
      </c>
      <c r="J37" s="10" t="s">
        <v>155</v>
      </c>
      <c r="K37" s="10" t="s">
        <v>33</v>
      </c>
      <c r="L37" s="10" t="s">
        <v>227</v>
      </c>
      <c r="M37" s="10">
        <v>14822</v>
      </c>
      <c r="N37" s="10">
        <v>14822</v>
      </c>
      <c r="O37" s="10">
        <v>1.374617368</v>
      </c>
      <c r="P37" s="10">
        <v>2.9219997000000001E-2</v>
      </c>
      <c r="Q37" s="10">
        <v>3</v>
      </c>
      <c r="S37" s="10">
        <v>1</v>
      </c>
      <c r="T37" s="10">
        <v>1</v>
      </c>
      <c r="U37" s="10">
        <v>1</v>
      </c>
    </row>
    <row r="38" spans="1:22" x14ac:dyDescent="0.25">
      <c r="A38" s="10">
        <v>26</v>
      </c>
      <c r="B38" s="10">
        <v>14702</v>
      </c>
      <c r="C38" s="12" t="s">
        <v>200</v>
      </c>
      <c r="D38" s="12" t="s">
        <v>200</v>
      </c>
      <c r="E38" s="10" t="s">
        <v>10</v>
      </c>
      <c r="F38" s="10" t="s">
        <v>333</v>
      </c>
      <c r="G38" s="27">
        <v>250</v>
      </c>
      <c r="H38" s="10">
        <v>0.85111111111111104</v>
      </c>
      <c r="I38" s="10">
        <v>41.802499999999995</v>
      </c>
      <c r="J38" s="10" t="s">
        <v>150</v>
      </c>
      <c r="K38" s="10" t="s">
        <v>149</v>
      </c>
      <c r="L38" s="10" t="s">
        <v>227</v>
      </c>
      <c r="M38" s="10">
        <v>14702</v>
      </c>
      <c r="N38" s="10">
        <v>14702</v>
      </c>
      <c r="O38" s="10">
        <v>1.33911926467452</v>
      </c>
      <c r="P38" s="10">
        <v>1.23930186336733E-2</v>
      </c>
      <c r="Q38" s="10">
        <v>3</v>
      </c>
      <c r="S38" s="10">
        <v>1</v>
      </c>
    </row>
    <row r="39" spans="1:22" x14ac:dyDescent="0.25">
      <c r="A39" s="10">
        <v>27</v>
      </c>
      <c r="B39" s="10">
        <v>13372</v>
      </c>
      <c r="C39" s="12" t="s">
        <v>200</v>
      </c>
      <c r="D39" s="12" t="s">
        <v>200</v>
      </c>
      <c r="E39" s="10" t="s">
        <v>10</v>
      </c>
      <c r="F39" s="10" t="s">
        <v>307</v>
      </c>
      <c r="G39" s="27">
        <v>846</v>
      </c>
      <c r="H39" s="10">
        <v>0.86333333333333329</v>
      </c>
      <c r="I39" s="10">
        <v>41.094444444444449</v>
      </c>
      <c r="J39" s="10" t="s">
        <v>64</v>
      </c>
      <c r="K39" s="10" t="s">
        <v>32</v>
      </c>
      <c r="L39" s="10" t="s">
        <v>227</v>
      </c>
      <c r="M39" s="10">
        <v>13372</v>
      </c>
      <c r="N39" s="10">
        <v>13372</v>
      </c>
      <c r="O39" s="10">
        <v>1.3607851580722701</v>
      </c>
      <c r="Q39" s="10">
        <v>1</v>
      </c>
      <c r="R39" s="10" t="s">
        <v>652</v>
      </c>
    </row>
    <row r="40" spans="1:22" x14ac:dyDescent="0.25">
      <c r="A40" s="10">
        <v>28</v>
      </c>
      <c r="B40" s="10">
        <v>13368</v>
      </c>
      <c r="C40" s="12" t="s">
        <v>200</v>
      </c>
      <c r="D40" s="12" t="s">
        <v>200</v>
      </c>
      <c r="E40" s="10" t="s">
        <v>10</v>
      </c>
      <c r="F40" s="10" t="s">
        <v>308</v>
      </c>
      <c r="G40" s="27">
        <v>860</v>
      </c>
      <c r="H40" s="10">
        <v>1.4666666666666666</v>
      </c>
      <c r="I40" s="10">
        <v>41.335555555555558</v>
      </c>
      <c r="J40" s="10" t="s">
        <v>63</v>
      </c>
      <c r="K40" s="10" t="s">
        <v>32</v>
      </c>
      <c r="L40" s="10" t="s">
        <v>227</v>
      </c>
      <c r="M40" s="10">
        <v>13368</v>
      </c>
      <c r="N40" s="10">
        <v>13368</v>
      </c>
      <c r="O40" s="10">
        <v>1.37397033147671</v>
      </c>
      <c r="P40" s="10">
        <v>1.0887502300161399E-2</v>
      </c>
      <c r="Q40" s="10">
        <v>3</v>
      </c>
      <c r="R40" s="10" t="s">
        <v>651</v>
      </c>
    </row>
    <row r="41" spans="1:22" x14ac:dyDescent="0.25">
      <c r="A41" s="10">
        <v>29</v>
      </c>
      <c r="B41" s="10">
        <v>14819</v>
      </c>
      <c r="C41" s="12" t="s">
        <v>200</v>
      </c>
      <c r="D41" s="12" t="s">
        <v>200</v>
      </c>
      <c r="E41" s="10" t="s">
        <v>10</v>
      </c>
      <c r="F41" s="10" t="s">
        <v>305</v>
      </c>
      <c r="G41" s="27">
        <v>1240</v>
      </c>
      <c r="H41" s="10">
        <v>1.6674999999999998</v>
      </c>
      <c r="I41" s="10">
        <v>42.330277777777781</v>
      </c>
      <c r="J41" s="10" t="s">
        <v>154</v>
      </c>
      <c r="K41" s="10" t="s">
        <v>33</v>
      </c>
      <c r="L41" s="10" t="s">
        <v>227</v>
      </c>
      <c r="M41" s="10">
        <v>14819</v>
      </c>
      <c r="N41" s="10">
        <v>14819</v>
      </c>
      <c r="O41" s="10">
        <v>1.3432570399999999</v>
      </c>
      <c r="P41" s="10">
        <v>2.2475269999999999E-2</v>
      </c>
      <c r="Q41" s="10">
        <v>3</v>
      </c>
      <c r="R41" s="10" t="s">
        <v>670</v>
      </c>
      <c r="S41" s="10">
        <v>1</v>
      </c>
      <c r="T41" s="10">
        <v>1</v>
      </c>
      <c r="U41" s="10">
        <v>1</v>
      </c>
    </row>
    <row r="42" spans="1:22" x14ac:dyDescent="0.25">
      <c r="A42" s="10">
        <v>30</v>
      </c>
      <c r="B42" s="10">
        <v>12594</v>
      </c>
      <c r="C42" s="12" t="s">
        <v>200</v>
      </c>
      <c r="D42" s="12" t="s">
        <v>200</v>
      </c>
      <c r="E42" s="10" t="s">
        <v>10</v>
      </c>
      <c r="F42" s="10" t="s">
        <v>335</v>
      </c>
      <c r="G42" s="27">
        <v>260</v>
      </c>
      <c r="H42" s="10">
        <v>1.8255555555555556</v>
      </c>
      <c r="I42" s="10">
        <v>41.717777777777776</v>
      </c>
      <c r="J42" s="10" t="s">
        <v>52</v>
      </c>
      <c r="K42" s="10" t="s">
        <v>474</v>
      </c>
      <c r="L42" s="10" t="s">
        <v>232</v>
      </c>
      <c r="M42" s="10" t="s">
        <v>81</v>
      </c>
      <c r="N42" s="10">
        <v>12594</v>
      </c>
      <c r="O42" s="10">
        <v>1.3872118850817501</v>
      </c>
      <c r="Q42" s="10">
        <v>1</v>
      </c>
    </row>
    <row r="43" spans="1:22" x14ac:dyDescent="0.25">
      <c r="A43" s="10">
        <v>31</v>
      </c>
      <c r="B43" s="10">
        <v>13911</v>
      </c>
      <c r="C43" s="12" t="s">
        <v>200</v>
      </c>
      <c r="D43" s="12" t="s">
        <v>200</v>
      </c>
      <c r="E43" s="10" t="s">
        <v>10</v>
      </c>
      <c r="F43" s="10" t="s">
        <v>340</v>
      </c>
      <c r="G43" s="27">
        <v>260</v>
      </c>
      <c r="H43" s="10">
        <v>1.8255555555555556</v>
      </c>
      <c r="I43" s="10">
        <v>41.717777777777776</v>
      </c>
      <c r="J43" s="10" t="s">
        <v>52</v>
      </c>
      <c r="K43" s="10" t="s">
        <v>78</v>
      </c>
      <c r="L43" s="10" t="s">
        <v>227</v>
      </c>
      <c r="M43" s="10" t="s">
        <v>81</v>
      </c>
      <c r="N43" s="10">
        <v>13911</v>
      </c>
      <c r="S43" s="10">
        <v>1</v>
      </c>
    </row>
    <row r="44" spans="1:22" x14ac:dyDescent="0.25">
      <c r="A44" s="10">
        <v>32</v>
      </c>
      <c r="B44" s="10">
        <v>13910</v>
      </c>
      <c r="C44" s="12" t="s">
        <v>200</v>
      </c>
      <c r="D44" s="12" t="s">
        <v>200</v>
      </c>
      <c r="E44" s="10" t="s">
        <v>10</v>
      </c>
      <c r="F44" s="10" t="s">
        <v>313</v>
      </c>
      <c r="G44" s="27">
        <v>420</v>
      </c>
      <c r="H44" s="10">
        <v>1.9333333333333333</v>
      </c>
      <c r="I44" s="10">
        <v>41.883055555555558</v>
      </c>
      <c r="J44" s="10" t="s">
        <v>52</v>
      </c>
      <c r="K44" s="10" t="s">
        <v>78</v>
      </c>
      <c r="L44" s="10" t="s">
        <v>227</v>
      </c>
      <c r="M44" s="10" t="s">
        <v>80</v>
      </c>
      <c r="N44" s="10">
        <v>13910</v>
      </c>
      <c r="R44" s="10" t="s">
        <v>654</v>
      </c>
      <c r="S44" s="10">
        <v>1</v>
      </c>
    </row>
    <row r="45" spans="1:22" x14ac:dyDescent="0.25">
      <c r="A45" s="10">
        <v>33</v>
      </c>
      <c r="B45" s="10">
        <v>14413</v>
      </c>
      <c r="C45" s="12" t="s">
        <v>200</v>
      </c>
      <c r="D45" s="12" t="s">
        <v>200</v>
      </c>
      <c r="E45" s="10" t="s">
        <v>10</v>
      </c>
      <c r="F45" s="10" t="s">
        <v>314</v>
      </c>
      <c r="G45" s="27">
        <v>770</v>
      </c>
      <c r="H45" s="10">
        <v>2.4755555555555557</v>
      </c>
      <c r="I45" s="10">
        <v>42.015277777777776</v>
      </c>
      <c r="J45" s="10" t="s">
        <v>72</v>
      </c>
      <c r="K45" s="10" t="s">
        <v>106</v>
      </c>
      <c r="L45" s="10" t="s">
        <v>232</v>
      </c>
      <c r="M45" s="10" t="s">
        <v>398</v>
      </c>
      <c r="N45" s="10">
        <v>14413</v>
      </c>
      <c r="R45" s="10" t="s">
        <v>656</v>
      </c>
    </row>
    <row r="46" spans="1:22" ht="13.9" customHeight="1" x14ac:dyDescent="0.25">
      <c r="A46" s="10">
        <v>34</v>
      </c>
      <c r="B46" s="10">
        <v>15022</v>
      </c>
      <c r="C46" s="12" t="s">
        <v>200</v>
      </c>
      <c r="D46" s="12" t="s">
        <v>200</v>
      </c>
      <c r="E46" s="10" t="s">
        <v>23</v>
      </c>
      <c r="F46" s="10" t="s">
        <v>384</v>
      </c>
      <c r="G46" s="27">
        <v>170</v>
      </c>
      <c r="H46" s="10">
        <v>2.1994444444444441</v>
      </c>
      <c r="I46" s="10">
        <v>43.280555555555551</v>
      </c>
      <c r="J46" s="10" t="s">
        <v>159</v>
      </c>
      <c r="K46" s="10" t="s">
        <v>33</v>
      </c>
      <c r="L46" s="10" t="s">
        <v>227</v>
      </c>
      <c r="M46" s="10">
        <v>15022</v>
      </c>
      <c r="N46" s="10">
        <v>15022</v>
      </c>
      <c r="O46" s="10">
        <v>1.3117563243933501</v>
      </c>
      <c r="P46" s="10">
        <v>4.4852469852786998E-3</v>
      </c>
      <c r="Q46" s="10">
        <v>3</v>
      </c>
      <c r="S46" s="10">
        <v>1</v>
      </c>
      <c r="T46" s="10">
        <v>1</v>
      </c>
      <c r="U46" s="10">
        <v>1</v>
      </c>
      <c r="V46" s="10">
        <v>2</v>
      </c>
    </row>
    <row r="47" spans="1:22" x14ac:dyDescent="0.25">
      <c r="A47" s="10">
        <v>35</v>
      </c>
      <c r="B47" s="10">
        <v>14705</v>
      </c>
      <c r="C47" s="12" t="s">
        <v>200</v>
      </c>
      <c r="D47" s="12" t="s">
        <v>200</v>
      </c>
      <c r="E47" s="10" t="s">
        <v>23</v>
      </c>
      <c r="F47" s="10" t="s">
        <v>332</v>
      </c>
      <c r="G47" s="27">
        <v>40</v>
      </c>
      <c r="H47" s="10">
        <v>2.9688888888888889</v>
      </c>
      <c r="I47" s="10">
        <v>42.951111111111111</v>
      </c>
      <c r="J47" s="10" t="s">
        <v>151</v>
      </c>
      <c r="K47" s="10" t="s">
        <v>149</v>
      </c>
      <c r="L47" s="10" t="s">
        <v>227</v>
      </c>
      <c r="M47" s="10">
        <v>14705</v>
      </c>
      <c r="N47" s="10">
        <v>14705</v>
      </c>
      <c r="O47" s="10">
        <v>1.2949649290340199</v>
      </c>
      <c r="P47" s="10">
        <v>2.1481247806279202E-2</v>
      </c>
      <c r="Q47" s="10">
        <v>3</v>
      </c>
      <c r="S47" s="10">
        <v>1</v>
      </c>
    </row>
    <row r="48" spans="1:22" x14ac:dyDescent="0.25">
      <c r="A48" s="10">
        <v>36</v>
      </c>
      <c r="B48" s="10">
        <v>15033</v>
      </c>
      <c r="C48" s="12" t="s">
        <v>200</v>
      </c>
      <c r="D48" s="12" t="s">
        <v>200</v>
      </c>
      <c r="E48" s="10" t="s">
        <v>23</v>
      </c>
      <c r="F48" s="10" t="s">
        <v>392</v>
      </c>
      <c r="G48" s="27">
        <v>250</v>
      </c>
      <c r="H48" s="10">
        <v>3.7383333333333333</v>
      </c>
      <c r="I48" s="10">
        <v>43.756388888888885</v>
      </c>
      <c r="J48" s="10" t="s">
        <v>160</v>
      </c>
      <c r="K48" s="10" t="s">
        <v>33</v>
      </c>
      <c r="L48" s="10" t="s">
        <v>227</v>
      </c>
      <c r="M48" s="10">
        <v>15033</v>
      </c>
      <c r="N48" s="10">
        <v>15033</v>
      </c>
      <c r="O48" s="10">
        <v>1.363265553</v>
      </c>
      <c r="P48" s="10">
        <v>3.4876969000000001E-2</v>
      </c>
      <c r="Q48" s="10">
        <v>3</v>
      </c>
      <c r="S48" s="10">
        <v>1</v>
      </c>
      <c r="T48" s="10">
        <v>1</v>
      </c>
      <c r="U48" s="10">
        <v>1</v>
      </c>
    </row>
    <row r="49" spans="1:22" x14ac:dyDescent="0.25">
      <c r="A49" s="10">
        <v>37</v>
      </c>
      <c r="B49" s="10">
        <v>15043</v>
      </c>
      <c r="C49" s="12" t="s">
        <v>200</v>
      </c>
      <c r="D49" s="12" t="s">
        <v>200</v>
      </c>
      <c r="E49" s="10" t="s">
        <v>23</v>
      </c>
      <c r="F49" s="10" t="s">
        <v>385</v>
      </c>
      <c r="G49" s="27">
        <v>250</v>
      </c>
      <c r="H49" s="10">
        <v>4.4272222222222224</v>
      </c>
      <c r="I49" s="10">
        <v>44.592222222222226</v>
      </c>
      <c r="J49" s="10" t="s">
        <v>161</v>
      </c>
      <c r="K49" s="10" t="s">
        <v>33</v>
      </c>
      <c r="L49" s="10" t="s">
        <v>227</v>
      </c>
      <c r="M49" s="10">
        <v>15043</v>
      </c>
      <c r="N49" s="10">
        <v>15043</v>
      </c>
      <c r="O49" s="10">
        <v>1.35639092712509</v>
      </c>
      <c r="P49" s="10">
        <v>3.0585991843561401E-2</v>
      </c>
      <c r="Q49" s="10">
        <v>3</v>
      </c>
      <c r="S49" s="10">
        <v>1</v>
      </c>
      <c r="T49" s="10">
        <v>1</v>
      </c>
      <c r="U49" s="10">
        <v>1</v>
      </c>
      <c r="V49" s="10">
        <v>2</v>
      </c>
    </row>
    <row r="50" spans="1:22" x14ac:dyDescent="0.25">
      <c r="A50" s="10">
        <v>38</v>
      </c>
      <c r="B50" s="10">
        <v>15051</v>
      </c>
      <c r="C50" s="12" t="s">
        <v>200</v>
      </c>
      <c r="D50" s="12" t="s">
        <v>200</v>
      </c>
      <c r="E50" s="10" t="s">
        <v>23</v>
      </c>
      <c r="F50" s="10" t="s">
        <v>404</v>
      </c>
      <c r="G50" s="27">
        <v>395</v>
      </c>
      <c r="H50" s="10">
        <v>5.8949999999999996</v>
      </c>
      <c r="I50" s="10">
        <v>43.382777777777775</v>
      </c>
      <c r="J50" s="10" t="s">
        <v>161</v>
      </c>
      <c r="K50" s="10" t="s">
        <v>33</v>
      </c>
      <c r="L50" s="10" t="s">
        <v>227</v>
      </c>
      <c r="M50" s="10">
        <v>15051</v>
      </c>
      <c r="N50" s="10">
        <v>15051</v>
      </c>
      <c r="O50" s="10">
        <v>1.3877081802051401</v>
      </c>
      <c r="P50" s="10">
        <v>3.8331307887872701E-2</v>
      </c>
      <c r="Q50" s="10">
        <v>3</v>
      </c>
      <c r="S50" s="10">
        <v>1</v>
      </c>
      <c r="T50" s="10">
        <v>1</v>
      </c>
      <c r="U50" s="10">
        <v>1</v>
      </c>
    </row>
    <row r="51" spans="1:22" x14ac:dyDescent="0.25">
      <c r="A51" s="10">
        <v>39</v>
      </c>
      <c r="B51" s="10">
        <v>14649</v>
      </c>
      <c r="C51" s="12" t="s">
        <v>200</v>
      </c>
      <c r="D51" s="12" t="s">
        <v>200</v>
      </c>
      <c r="E51" s="10" t="s">
        <v>23</v>
      </c>
      <c r="F51" s="10" t="s">
        <v>317</v>
      </c>
      <c r="G51" s="27">
        <v>770</v>
      </c>
      <c r="H51" s="10">
        <v>6.3758333333333326</v>
      </c>
      <c r="I51" s="10">
        <v>43.74527777777778</v>
      </c>
      <c r="J51" s="10" t="s">
        <v>121</v>
      </c>
      <c r="K51" s="10" t="s">
        <v>55</v>
      </c>
      <c r="L51" s="10" t="s">
        <v>237</v>
      </c>
      <c r="M51" s="10" t="s">
        <v>236</v>
      </c>
      <c r="N51" s="10">
        <v>14649</v>
      </c>
      <c r="R51" s="10" t="s">
        <v>657</v>
      </c>
    </row>
    <row r="52" spans="1:22" x14ac:dyDescent="0.25">
      <c r="A52" s="10">
        <v>40</v>
      </c>
      <c r="B52" s="10">
        <v>15061</v>
      </c>
      <c r="C52" s="12" t="s">
        <v>200</v>
      </c>
      <c r="D52" s="12" t="s">
        <v>200</v>
      </c>
      <c r="E52" s="10" t="s">
        <v>23</v>
      </c>
      <c r="F52" s="10" t="s">
        <v>403</v>
      </c>
      <c r="G52" s="27">
        <v>780</v>
      </c>
      <c r="H52" s="10">
        <v>6.3977777777777778</v>
      </c>
      <c r="I52" s="10">
        <v>43.793055555555554</v>
      </c>
      <c r="J52" s="10" t="s">
        <v>162</v>
      </c>
      <c r="K52" s="10" t="s">
        <v>33</v>
      </c>
      <c r="L52" s="10" t="s">
        <v>227</v>
      </c>
      <c r="M52" s="10">
        <v>15061</v>
      </c>
      <c r="N52" s="10">
        <v>15061</v>
      </c>
      <c r="O52" s="10">
        <v>1.36060510927526</v>
      </c>
      <c r="P52" s="10">
        <v>2.3139342931499302E-2</v>
      </c>
      <c r="Q52" s="10">
        <v>3</v>
      </c>
      <c r="S52" s="10">
        <v>1</v>
      </c>
      <c r="T52" s="10">
        <v>1</v>
      </c>
      <c r="V52" s="10">
        <v>2</v>
      </c>
    </row>
    <row r="53" spans="1:22" x14ac:dyDescent="0.25">
      <c r="A53" s="10">
        <v>41</v>
      </c>
      <c r="B53" s="10">
        <v>15059</v>
      </c>
      <c r="C53" s="12" t="s">
        <v>200</v>
      </c>
      <c r="D53" s="12" t="s">
        <v>200</v>
      </c>
      <c r="E53" s="10" t="s">
        <v>23</v>
      </c>
      <c r="F53" s="10" t="s">
        <v>405</v>
      </c>
      <c r="G53" s="27">
        <v>820</v>
      </c>
      <c r="H53" s="10">
        <v>6.5122222222222224</v>
      </c>
      <c r="I53" s="10">
        <v>43.745555555555555</v>
      </c>
      <c r="J53" s="10" t="s">
        <v>162</v>
      </c>
      <c r="K53" s="10" t="s">
        <v>33</v>
      </c>
      <c r="L53" s="10" t="s">
        <v>227</v>
      </c>
      <c r="M53" s="10">
        <v>15059</v>
      </c>
      <c r="N53" s="10">
        <v>15059</v>
      </c>
      <c r="O53" s="10">
        <v>1.4107743883528101</v>
      </c>
      <c r="P53" s="10">
        <v>5.8599025157758302E-3</v>
      </c>
      <c r="Q53" s="10">
        <v>3</v>
      </c>
      <c r="S53" s="10">
        <v>1</v>
      </c>
    </row>
    <row r="54" spans="1:22" x14ac:dyDescent="0.25">
      <c r="A54" s="10">
        <v>42</v>
      </c>
      <c r="B54" s="10">
        <v>15058</v>
      </c>
      <c r="C54" s="12" t="s">
        <v>200</v>
      </c>
      <c r="D54" s="12" t="s">
        <v>200</v>
      </c>
      <c r="E54" s="10" t="s">
        <v>23</v>
      </c>
      <c r="F54" s="10" t="s">
        <v>405</v>
      </c>
      <c r="G54" s="27">
        <v>820</v>
      </c>
      <c r="H54" s="10">
        <v>6.5122222222222224</v>
      </c>
      <c r="I54" s="10">
        <v>43.745555555555555</v>
      </c>
      <c r="J54" s="10" t="s">
        <v>162</v>
      </c>
      <c r="K54" s="10" t="s">
        <v>33</v>
      </c>
      <c r="L54" s="10" t="s">
        <v>227</v>
      </c>
      <c r="M54" s="10">
        <v>15058</v>
      </c>
      <c r="N54" s="10">
        <v>15058</v>
      </c>
      <c r="O54" s="10">
        <v>1.4558177589791099</v>
      </c>
      <c r="P54" s="10">
        <v>2.1395608073498301E-2</v>
      </c>
      <c r="Q54" s="10">
        <v>3</v>
      </c>
      <c r="S54" s="10">
        <v>1</v>
      </c>
    </row>
    <row r="55" spans="1:22" x14ac:dyDescent="0.25">
      <c r="A55" s="10">
        <v>43</v>
      </c>
      <c r="B55" s="10">
        <v>15066</v>
      </c>
      <c r="C55" s="12" t="s">
        <v>200</v>
      </c>
      <c r="D55" s="12" t="s">
        <v>200</v>
      </c>
      <c r="E55" s="10" t="s">
        <v>23</v>
      </c>
      <c r="F55" s="10" t="s">
        <v>406</v>
      </c>
      <c r="G55" s="27">
        <v>615</v>
      </c>
      <c r="H55" s="10">
        <v>6.8613888888888885</v>
      </c>
      <c r="I55" s="10">
        <v>43.657222222222224</v>
      </c>
      <c r="J55" s="10" t="s">
        <v>162</v>
      </c>
      <c r="K55" s="10" t="s">
        <v>33</v>
      </c>
      <c r="L55" s="10" t="s">
        <v>227</v>
      </c>
      <c r="M55" s="10">
        <v>15066</v>
      </c>
      <c r="N55" s="10">
        <v>15066</v>
      </c>
      <c r="O55" s="10">
        <v>1.41917559751191</v>
      </c>
      <c r="P55" s="10">
        <v>3.5791697480341098E-2</v>
      </c>
      <c r="Q55" s="10">
        <v>3</v>
      </c>
      <c r="S55" s="10">
        <v>1</v>
      </c>
      <c r="T55" s="10">
        <v>1</v>
      </c>
      <c r="U55" s="10">
        <v>1</v>
      </c>
    </row>
    <row r="56" spans="1:22" x14ac:dyDescent="0.25">
      <c r="A56" s="10">
        <v>44</v>
      </c>
      <c r="B56" s="10">
        <v>13399</v>
      </c>
      <c r="C56" s="12" t="s">
        <v>200</v>
      </c>
      <c r="D56" s="12" t="s">
        <v>200</v>
      </c>
      <c r="E56" s="10" t="s">
        <v>23</v>
      </c>
      <c r="F56" s="10" t="s">
        <v>304</v>
      </c>
      <c r="G56" s="27">
        <v>177</v>
      </c>
      <c r="H56" s="10">
        <v>7.3486111111111105</v>
      </c>
      <c r="I56" s="10">
        <v>43.789444444444442</v>
      </c>
      <c r="J56" s="10" t="s">
        <v>65</v>
      </c>
      <c r="K56" s="10" t="s">
        <v>32</v>
      </c>
      <c r="L56" s="10" t="s">
        <v>227</v>
      </c>
      <c r="M56" s="10">
        <v>13399</v>
      </c>
      <c r="N56" s="10">
        <v>13399</v>
      </c>
      <c r="O56" s="10">
        <v>1.3170081683510999</v>
      </c>
      <c r="Q56" s="10">
        <v>1</v>
      </c>
      <c r="R56" s="10" t="s">
        <v>653</v>
      </c>
      <c r="S56" s="10">
        <v>1</v>
      </c>
      <c r="T56" s="10">
        <v>1</v>
      </c>
      <c r="U56" s="10">
        <v>1</v>
      </c>
    </row>
    <row r="57" spans="1:22" x14ac:dyDescent="0.25">
      <c r="A57" s="10">
        <v>45</v>
      </c>
      <c r="B57" s="10">
        <v>14358</v>
      </c>
      <c r="C57" s="12" t="s">
        <v>612</v>
      </c>
      <c r="D57" s="12" t="s">
        <v>200</v>
      </c>
      <c r="E57" s="10" t="s">
        <v>8</v>
      </c>
      <c r="F57" s="10" t="s">
        <v>299</v>
      </c>
      <c r="G57" s="27">
        <v>150</v>
      </c>
      <c r="H57" s="10">
        <v>10.862777777777778</v>
      </c>
      <c r="I57" s="10">
        <v>45.877499999999998</v>
      </c>
      <c r="J57" s="10" t="s">
        <v>104</v>
      </c>
      <c r="K57" s="10" t="s">
        <v>102</v>
      </c>
      <c r="L57" s="10" t="s">
        <v>227</v>
      </c>
      <c r="M57" s="10">
        <v>14358</v>
      </c>
      <c r="N57" s="10">
        <v>14358</v>
      </c>
      <c r="O57" s="10">
        <v>1.101453171067982</v>
      </c>
      <c r="P57" s="10">
        <v>5.7511683561231718E-3</v>
      </c>
      <c r="Q57" s="10">
        <v>3</v>
      </c>
      <c r="R57" s="10" t="s">
        <v>619</v>
      </c>
      <c r="S57" s="10">
        <v>1</v>
      </c>
      <c r="U57" s="10">
        <v>1</v>
      </c>
    </row>
    <row r="58" spans="1:22" x14ac:dyDescent="0.25">
      <c r="A58" s="10">
        <v>46</v>
      </c>
      <c r="B58" s="10">
        <v>14362</v>
      </c>
      <c r="C58" s="12" t="s">
        <v>612</v>
      </c>
      <c r="D58" s="12" t="s">
        <v>200</v>
      </c>
      <c r="E58" s="10" t="s">
        <v>8</v>
      </c>
      <c r="F58" s="10" t="s">
        <v>338</v>
      </c>
      <c r="G58" s="27">
        <v>260</v>
      </c>
      <c r="H58" s="10">
        <v>10.533055555555556</v>
      </c>
      <c r="I58" s="10">
        <v>45.614444444444445</v>
      </c>
      <c r="J58" s="10" t="s">
        <v>105</v>
      </c>
      <c r="K58" s="10" t="s">
        <v>102</v>
      </c>
      <c r="L58" s="10" t="s">
        <v>227</v>
      </c>
      <c r="M58" s="10">
        <v>14362</v>
      </c>
      <c r="N58" s="10">
        <v>14362</v>
      </c>
      <c r="O58" s="10">
        <v>1.0974478678589508</v>
      </c>
      <c r="P58" s="10">
        <v>9.8939732699308593E-3</v>
      </c>
      <c r="Q58" s="10">
        <v>3</v>
      </c>
      <c r="S58" s="10">
        <v>1</v>
      </c>
      <c r="T58" s="10">
        <v>1</v>
      </c>
      <c r="U58" s="10">
        <v>1</v>
      </c>
    </row>
    <row r="59" spans="1:22" x14ac:dyDescent="0.25">
      <c r="A59" s="10">
        <v>47</v>
      </c>
      <c r="B59" s="10">
        <v>14916</v>
      </c>
      <c r="C59" s="12" t="s">
        <v>612</v>
      </c>
      <c r="D59" s="12" t="s">
        <v>200</v>
      </c>
      <c r="E59" s="10" t="s">
        <v>8</v>
      </c>
      <c r="F59" s="10" t="s">
        <v>301</v>
      </c>
      <c r="G59" s="27">
        <v>455</v>
      </c>
      <c r="H59" s="10">
        <v>10.774166666666668</v>
      </c>
      <c r="I59" s="10">
        <v>45.616388888888892</v>
      </c>
      <c r="J59" s="10" t="s">
        <v>156</v>
      </c>
      <c r="K59" s="10" t="s">
        <v>33</v>
      </c>
      <c r="L59" s="10" t="s">
        <v>227</v>
      </c>
      <c r="M59" s="10">
        <v>14916</v>
      </c>
      <c r="N59" s="10">
        <v>14916</v>
      </c>
      <c r="O59" s="10">
        <v>1.1751623731876999</v>
      </c>
      <c r="P59" s="10">
        <v>3.5567042262470698E-2</v>
      </c>
      <c r="Q59" s="10">
        <v>3</v>
      </c>
      <c r="R59" s="10" t="s">
        <v>620</v>
      </c>
      <c r="S59" s="10">
        <v>1</v>
      </c>
      <c r="T59" s="10">
        <v>1</v>
      </c>
      <c r="U59" s="10">
        <v>1</v>
      </c>
      <c r="V59" s="10">
        <v>2</v>
      </c>
    </row>
    <row r="60" spans="1:22" x14ac:dyDescent="0.25">
      <c r="A60" s="10">
        <v>48</v>
      </c>
      <c r="B60" s="10">
        <v>13267</v>
      </c>
      <c r="C60" s="12" t="s">
        <v>612</v>
      </c>
      <c r="D60" s="12" t="s">
        <v>200</v>
      </c>
      <c r="E60" s="10" t="s">
        <v>8</v>
      </c>
      <c r="F60" s="10" t="s">
        <v>312</v>
      </c>
      <c r="G60" s="27">
        <v>561</v>
      </c>
      <c r="H60" s="10">
        <v>10.836388888888889</v>
      </c>
      <c r="I60" s="10">
        <v>45.63388888888889</v>
      </c>
      <c r="J60" s="10" t="s">
        <v>62</v>
      </c>
      <c r="K60" s="10" t="s">
        <v>33</v>
      </c>
      <c r="L60" s="10" t="s">
        <v>227</v>
      </c>
      <c r="M60" s="10">
        <v>13267</v>
      </c>
      <c r="N60" s="10">
        <v>13267</v>
      </c>
      <c r="R60" s="10" t="s">
        <v>617</v>
      </c>
      <c r="S60" s="10">
        <v>1</v>
      </c>
    </row>
    <row r="61" spans="1:22" x14ac:dyDescent="0.25">
      <c r="A61" s="10">
        <v>49</v>
      </c>
      <c r="B61" s="10">
        <v>14925</v>
      </c>
      <c r="C61" s="12" t="s">
        <v>612</v>
      </c>
      <c r="D61" s="12" t="s">
        <v>200</v>
      </c>
      <c r="E61" s="10" t="s">
        <v>8</v>
      </c>
      <c r="F61" s="10" t="s">
        <v>331</v>
      </c>
      <c r="G61" s="27">
        <v>375</v>
      </c>
      <c r="H61" s="10">
        <v>13.846111111111112</v>
      </c>
      <c r="I61" s="10">
        <v>45.638055555555553</v>
      </c>
      <c r="J61" s="10" t="s">
        <v>157</v>
      </c>
      <c r="K61" s="10" t="s">
        <v>33</v>
      </c>
      <c r="L61" s="10" t="s">
        <v>227</v>
      </c>
      <c r="M61" s="10">
        <v>14925</v>
      </c>
      <c r="N61" s="10">
        <v>14925</v>
      </c>
      <c r="O61" s="10">
        <v>1.17079945603578</v>
      </c>
      <c r="P61" s="10">
        <v>3.7923421816335602E-2</v>
      </c>
      <c r="Q61" s="10">
        <v>3</v>
      </c>
      <c r="S61" s="10">
        <v>1</v>
      </c>
    </row>
    <row r="62" spans="1:22" x14ac:dyDescent="0.25">
      <c r="A62" s="10">
        <v>50</v>
      </c>
      <c r="B62" s="10">
        <v>14437</v>
      </c>
      <c r="C62" s="12" t="s">
        <v>612</v>
      </c>
      <c r="D62" s="12" t="s">
        <v>200</v>
      </c>
      <c r="E62" s="10" t="s">
        <v>8</v>
      </c>
      <c r="F62" s="10" t="s">
        <v>342</v>
      </c>
      <c r="G62" s="27">
        <v>109</v>
      </c>
      <c r="H62" s="10">
        <v>11.090833333333334</v>
      </c>
      <c r="I62" s="10">
        <v>43.911111111111111</v>
      </c>
      <c r="J62" s="10" t="s">
        <v>108</v>
      </c>
      <c r="K62" s="10" t="s">
        <v>32</v>
      </c>
      <c r="L62" s="10" t="s">
        <v>227</v>
      </c>
      <c r="M62" s="10">
        <v>14437</v>
      </c>
      <c r="N62" s="10">
        <v>14437</v>
      </c>
      <c r="O62" s="10">
        <v>1.1208536628366299</v>
      </c>
      <c r="P62" s="10">
        <v>1.0314146755714701E-2</v>
      </c>
      <c r="Q62" s="10">
        <v>3</v>
      </c>
      <c r="S62" s="10">
        <v>1</v>
      </c>
      <c r="T62" s="10">
        <v>1</v>
      </c>
      <c r="U62" s="10">
        <v>1</v>
      </c>
    </row>
    <row r="63" spans="1:22" x14ac:dyDescent="0.25">
      <c r="A63" s="10">
        <v>51</v>
      </c>
      <c r="B63" s="10">
        <v>14438</v>
      </c>
      <c r="C63" s="12" t="s">
        <v>612</v>
      </c>
      <c r="D63" s="12" t="s">
        <v>200</v>
      </c>
      <c r="E63" s="10" t="s">
        <v>8</v>
      </c>
      <c r="F63" s="10" t="s">
        <v>341</v>
      </c>
      <c r="G63" s="27">
        <v>599</v>
      </c>
      <c r="H63" s="10">
        <v>10.613888888888889</v>
      </c>
      <c r="I63" s="10">
        <v>43.437777777777775</v>
      </c>
      <c r="J63" s="10" t="s">
        <v>108</v>
      </c>
      <c r="K63" s="10" t="s">
        <v>32</v>
      </c>
      <c r="L63" s="10" t="s">
        <v>227</v>
      </c>
      <c r="M63" s="10">
        <v>14438</v>
      </c>
      <c r="N63" s="10">
        <v>14438</v>
      </c>
      <c r="O63" s="10">
        <v>1.1333367422730767</v>
      </c>
      <c r="P63" s="10">
        <v>1.5492859111064522E-2</v>
      </c>
      <c r="Q63" s="15" t="s">
        <v>12</v>
      </c>
      <c r="S63" s="10">
        <v>1</v>
      </c>
      <c r="T63" s="10">
        <v>1</v>
      </c>
      <c r="U63" s="10">
        <v>1</v>
      </c>
      <c r="V63" s="10">
        <v>2</v>
      </c>
    </row>
    <row r="64" spans="1:22" x14ac:dyDescent="0.25">
      <c r="A64" s="10">
        <v>52</v>
      </c>
      <c r="B64" s="10">
        <v>14445</v>
      </c>
      <c r="C64" s="12" t="s">
        <v>612</v>
      </c>
      <c r="D64" s="12" t="s">
        <v>200</v>
      </c>
      <c r="E64" s="10" t="s">
        <v>8</v>
      </c>
      <c r="F64" s="10" t="s">
        <v>328</v>
      </c>
      <c r="G64" s="27">
        <v>185</v>
      </c>
      <c r="H64" s="10">
        <v>11.266944444444444</v>
      </c>
      <c r="I64" s="10">
        <v>43.1875</v>
      </c>
      <c r="J64" s="10" t="s">
        <v>109</v>
      </c>
      <c r="K64" s="10" t="s">
        <v>32</v>
      </c>
      <c r="L64" s="10" t="s">
        <v>227</v>
      </c>
      <c r="M64" s="10">
        <v>14445</v>
      </c>
      <c r="N64" s="10">
        <v>14445</v>
      </c>
      <c r="O64" s="10">
        <v>1.1372035586973599</v>
      </c>
      <c r="P64" s="10">
        <v>3.20148737185695E-3</v>
      </c>
      <c r="Q64" s="10">
        <v>3</v>
      </c>
      <c r="S64" s="10">
        <v>1</v>
      </c>
    </row>
    <row r="65" spans="1:22" x14ac:dyDescent="0.25">
      <c r="A65" s="10">
        <v>53</v>
      </c>
      <c r="B65" s="10">
        <v>14454</v>
      </c>
      <c r="C65" s="12" t="s">
        <v>612</v>
      </c>
      <c r="D65" s="12" t="s">
        <v>200</v>
      </c>
      <c r="E65" s="10" t="s">
        <v>8</v>
      </c>
      <c r="F65" s="10" t="s">
        <v>329</v>
      </c>
      <c r="G65" s="27">
        <v>1535</v>
      </c>
      <c r="H65" s="10">
        <v>13.559444444444445</v>
      </c>
      <c r="I65" s="10">
        <v>42.393888888888888</v>
      </c>
      <c r="J65" s="10" t="s">
        <v>110</v>
      </c>
      <c r="K65" s="10" t="s">
        <v>32</v>
      </c>
      <c r="L65" s="10" t="s">
        <v>227</v>
      </c>
      <c r="M65" s="10">
        <v>14454</v>
      </c>
      <c r="N65" s="10">
        <v>14454</v>
      </c>
      <c r="O65" s="10">
        <v>1.14163420987402</v>
      </c>
      <c r="P65" s="10">
        <v>2.4160040475711901E-2</v>
      </c>
      <c r="Q65" s="10">
        <v>2</v>
      </c>
      <c r="S65" s="10">
        <v>1</v>
      </c>
    </row>
    <row r="66" spans="1:22" x14ac:dyDescent="0.25">
      <c r="A66" s="10">
        <v>54</v>
      </c>
      <c r="B66" s="10">
        <v>14351</v>
      </c>
      <c r="C66" s="12" t="s">
        <v>612</v>
      </c>
      <c r="D66" s="12" t="s">
        <v>200</v>
      </c>
      <c r="E66" s="10" t="s">
        <v>8</v>
      </c>
      <c r="F66" s="10" t="s">
        <v>300</v>
      </c>
      <c r="G66" s="27">
        <v>841</v>
      </c>
      <c r="H66" s="10">
        <v>13.558333333333334</v>
      </c>
      <c r="I66" s="10">
        <v>42.315277777777773</v>
      </c>
      <c r="J66" s="10" t="s">
        <v>103</v>
      </c>
      <c r="K66" s="10" t="s">
        <v>102</v>
      </c>
      <c r="L66" s="10" t="s">
        <v>227</v>
      </c>
      <c r="M66" s="10">
        <v>14351</v>
      </c>
      <c r="N66" s="10">
        <v>14351</v>
      </c>
      <c r="O66" s="10">
        <v>1.1518453170688301</v>
      </c>
      <c r="P66" s="10">
        <v>1.4003382195295601E-2</v>
      </c>
      <c r="Q66" s="10">
        <v>3</v>
      </c>
      <c r="R66" s="10" t="s">
        <v>618</v>
      </c>
      <c r="S66" s="10">
        <v>1</v>
      </c>
      <c r="T66" s="10">
        <v>1</v>
      </c>
    </row>
    <row r="67" spans="1:22" x14ac:dyDescent="0.25">
      <c r="A67" s="10">
        <v>55</v>
      </c>
      <c r="B67" s="10">
        <v>13205</v>
      </c>
      <c r="C67" s="12" t="s">
        <v>612</v>
      </c>
      <c r="D67" s="12" t="s">
        <v>200</v>
      </c>
      <c r="E67" s="10" t="s">
        <v>8</v>
      </c>
      <c r="F67" s="10" t="s">
        <v>339</v>
      </c>
      <c r="G67" s="27">
        <v>1000</v>
      </c>
      <c r="H67" s="10">
        <v>13.706388888888888</v>
      </c>
      <c r="I67" s="10">
        <v>42.313333333333333</v>
      </c>
      <c r="J67" s="10" t="s">
        <v>61</v>
      </c>
      <c r="K67" s="10" t="s">
        <v>58</v>
      </c>
      <c r="L67" s="10" t="s">
        <v>227</v>
      </c>
      <c r="M67" s="10">
        <v>13205</v>
      </c>
      <c r="N67" s="10">
        <v>13205</v>
      </c>
      <c r="S67" s="10">
        <v>1</v>
      </c>
    </row>
    <row r="68" spans="1:22" x14ac:dyDescent="0.25">
      <c r="A68" s="10">
        <v>56</v>
      </c>
      <c r="B68" s="10">
        <v>13184</v>
      </c>
      <c r="C68" s="12" t="s">
        <v>612</v>
      </c>
      <c r="D68" s="12" t="s">
        <v>200</v>
      </c>
      <c r="E68" s="10" t="s">
        <v>8</v>
      </c>
      <c r="F68" s="10" t="s">
        <v>302</v>
      </c>
      <c r="G68" s="27">
        <v>811</v>
      </c>
      <c r="H68" s="10">
        <v>13.9125</v>
      </c>
      <c r="I68" s="10">
        <v>42.119166666666665</v>
      </c>
      <c r="J68" s="10" t="s">
        <v>59</v>
      </c>
      <c r="K68" s="10" t="s">
        <v>58</v>
      </c>
      <c r="L68" s="10" t="s">
        <v>227</v>
      </c>
      <c r="M68" s="10">
        <v>13184</v>
      </c>
      <c r="N68" s="10">
        <v>13184</v>
      </c>
      <c r="O68" s="10">
        <v>1.18323735556112</v>
      </c>
      <c r="P68" s="10">
        <v>3.1137303417622501E-2</v>
      </c>
      <c r="Q68" s="10">
        <v>2</v>
      </c>
      <c r="R68" s="10" t="s">
        <v>616</v>
      </c>
      <c r="S68" s="10">
        <v>1</v>
      </c>
    </row>
    <row r="69" spans="1:22" x14ac:dyDescent="0.25">
      <c r="A69" s="10">
        <v>57</v>
      </c>
      <c r="B69" s="10">
        <v>13191</v>
      </c>
      <c r="C69" s="12" t="s">
        <v>612</v>
      </c>
      <c r="D69" s="12" t="s">
        <v>200</v>
      </c>
      <c r="E69" s="10" t="s">
        <v>8</v>
      </c>
      <c r="F69" s="10" t="s">
        <v>303</v>
      </c>
      <c r="G69" s="27">
        <v>1322</v>
      </c>
      <c r="H69" s="10">
        <v>13.938333333333334</v>
      </c>
      <c r="I69" s="10">
        <v>42.118333333333332</v>
      </c>
      <c r="J69" s="10" t="s">
        <v>59</v>
      </c>
      <c r="K69" s="10" t="s">
        <v>58</v>
      </c>
      <c r="L69" s="10" t="s">
        <v>227</v>
      </c>
      <c r="M69" s="10">
        <v>13191</v>
      </c>
      <c r="N69" s="10">
        <v>13191</v>
      </c>
      <c r="O69" s="10">
        <v>1.1938043832816301</v>
      </c>
      <c r="P69" s="10">
        <v>2.3131147833472698E-2</v>
      </c>
      <c r="Q69" s="10">
        <v>2</v>
      </c>
      <c r="R69" s="10" t="s">
        <v>60</v>
      </c>
      <c r="S69" s="10">
        <v>1</v>
      </c>
      <c r="V69" s="10">
        <v>2</v>
      </c>
    </row>
    <row r="70" spans="1:22" x14ac:dyDescent="0.25">
      <c r="A70" s="10">
        <v>58</v>
      </c>
      <c r="B70" s="10">
        <v>15814</v>
      </c>
      <c r="C70" s="12" t="s">
        <v>611</v>
      </c>
      <c r="D70" s="12" t="s">
        <v>200</v>
      </c>
      <c r="E70" s="10" t="s">
        <v>8</v>
      </c>
      <c r="F70" s="10" t="s">
        <v>389</v>
      </c>
      <c r="G70" s="27">
        <v>410</v>
      </c>
      <c r="H70" s="10">
        <v>16.483055555555556</v>
      </c>
      <c r="I70" s="10">
        <v>41.000277777777775</v>
      </c>
      <c r="J70" s="10" t="s">
        <v>175</v>
      </c>
      <c r="K70" s="10" t="s">
        <v>169</v>
      </c>
      <c r="L70" s="10" t="s">
        <v>227</v>
      </c>
      <c r="M70" s="10">
        <v>15814</v>
      </c>
      <c r="N70" s="10">
        <v>15814</v>
      </c>
      <c r="O70" s="10">
        <v>1.7857516938342903</v>
      </c>
      <c r="Q70" s="10">
        <v>1</v>
      </c>
      <c r="R70" s="10" t="s">
        <v>637</v>
      </c>
      <c r="S70" s="10">
        <v>1</v>
      </c>
      <c r="T70" s="10">
        <v>1</v>
      </c>
    </row>
    <row r="71" spans="1:22" x14ac:dyDescent="0.25">
      <c r="A71" s="10">
        <v>59</v>
      </c>
      <c r="B71" s="10">
        <v>11772</v>
      </c>
      <c r="C71" s="12" t="s">
        <v>612</v>
      </c>
      <c r="D71" s="12" t="s">
        <v>200</v>
      </c>
      <c r="E71" s="10" t="s">
        <v>6</v>
      </c>
      <c r="F71" s="10" t="s">
        <v>316</v>
      </c>
      <c r="G71" s="27">
        <v>275</v>
      </c>
      <c r="H71" s="10">
        <v>13.791666666666666</v>
      </c>
      <c r="I71" s="10">
        <v>45.81166666666666</v>
      </c>
      <c r="J71" s="10" t="s">
        <v>16</v>
      </c>
      <c r="K71" s="10" t="s">
        <v>32</v>
      </c>
      <c r="L71" s="10" t="s">
        <v>227</v>
      </c>
      <c r="M71" s="10">
        <v>11772</v>
      </c>
      <c r="N71" s="10">
        <v>11772</v>
      </c>
      <c r="R71" s="10" t="s">
        <v>615</v>
      </c>
    </row>
    <row r="72" spans="1:22" x14ac:dyDescent="0.25">
      <c r="A72" s="10">
        <v>60</v>
      </c>
      <c r="B72" s="10">
        <v>15508</v>
      </c>
      <c r="C72" s="12" t="s">
        <v>612</v>
      </c>
      <c r="D72" s="12" t="s">
        <v>200</v>
      </c>
      <c r="E72" s="10" t="s">
        <v>6</v>
      </c>
      <c r="F72" s="10" t="s">
        <v>395</v>
      </c>
      <c r="G72" s="27">
        <v>320</v>
      </c>
      <c r="H72" s="10">
        <v>13.833333333333334</v>
      </c>
      <c r="I72" s="10">
        <v>45.81666666666667</v>
      </c>
      <c r="J72" s="10" t="s">
        <v>172</v>
      </c>
      <c r="K72" s="10" t="s">
        <v>33</v>
      </c>
      <c r="L72" s="10" t="s">
        <v>227</v>
      </c>
      <c r="M72" s="10">
        <v>15508</v>
      </c>
      <c r="N72" s="10">
        <v>15508</v>
      </c>
      <c r="S72" s="10">
        <v>1</v>
      </c>
      <c r="T72" s="10">
        <v>1</v>
      </c>
    </row>
    <row r="73" spans="1:22" x14ac:dyDescent="0.25">
      <c r="A73" s="10">
        <v>61</v>
      </c>
      <c r="B73" s="10">
        <v>13563</v>
      </c>
      <c r="C73" s="12" t="s">
        <v>612</v>
      </c>
      <c r="D73" s="12" t="s">
        <v>200</v>
      </c>
      <c r="E73" s="10" t="s">
        <v>6</v>
      </c>
      <c r="F73" s="10" t="s">
        <v>327</v>
      </c>
      <c r="G73" s="27">
        <v>340</v>
      </c>
      <c r="H73" s="10">
        <v>13.893888888888888</v>
      </c>
      <c r="I73" s="10">
        <v>45.719444444444449</v>
      </c>
      <c r="J73" s="10" t="s">
        <v>67</v>
      </c>
      <c r="K73" s="10" t="s">
        <v>33</v>
      </c>
      <c r="L73" s="10" t="s">
        <v>227</v>
      </c>
      <c r="M73" s="10">
        <v>13563</v>
      </c>
      <c r="N73" s="10">
        <v>13563</v>
      </c>
      <c r="O73" s="20">
        <v>1.10800183792727</v>
      </c>
      <c r="P73" s="10">
        <v>5.0431201490430001E-3</v>
      </c>
      <c r="Q73" s="15" t="s">
        <v>20</v>
      </c>
      <c r="S73" s="10">
        <v>1</v>
      </c>
    </row>
    <row r="74" spans="1:22" x14ac:dyDescent="0.25">
      <c r="A74" s="10">
        <v>62</v>
      </c>
      <c r="B74" s="10">
        <v>15509</v>
      </c>
      <c r="C74" s="12" t="s">
        <v>612</v>
      </c>
      <c r="D74" s="12" t="s">
        <v>200</v>
      </c>
      <c r="E74" s="10" t="s">
        <v>6</v>
      </c>
      <c r="F74" s="10" t="s">
        <v>396</v>
      </c>
      <c r="H74" s="10">
        <v>13.866666666666667</v>
      </c>
      <c r="I74" s="10">
        <v>45.7</v>
      </c>
      <c r="J74" s="10" t="s">
        <v>158</v>
      </c>
      <c r="K74" s="10" t="s">
        <v>33</v>
      </c>
      <c r="L74" s="10" t="s">
        <v>227</v>
      </c>
      <c r="M74" s="10">
        <v>15509</v>
      </c>
      <c r="N74" s="10">
        <v>15509</v>
      </c>
      <c r="S74" s="10">
        <v>1</v>
      </c>
    </row>
    <row r="75" spans="1:22" x14ac:dyDescent="0.25">
      <c r="A75" s="10">
        <v>63</v>
      </c>
      <c r="B75" s="10">
        <v>12228</v>
      </c>
      <c r="C75" s="12" t="s">
        <v>612</v>
      </c>
      <c r="D75" s="12" t="s">
        <v>200</v>
      </c>
      <c r="E75" s="10" t="s">
        <v>6</v>
      </c>
      <c r="F75" s="10" t="s">
        <v>311</v>
      </c>
      <c r="G75" s="27">
        <v>550</v>
      </c>
      <c r="H75" s="10">
        <v>14.014722222222222</v>
      </c>
      <c r="I75" s="10">
        <v>45.718611111111116</v>
      </c>
      <c r="J75" s="10" t="s">
        <v>37</v>
      </c>
      <c r="K75" s="10" t="s">
        <v>32</v>
      </c>
      <c r="L75" s="10" t="s">
        <v>227</v>
      </c>
      <c r="M75" s="10">
        <v>12228</v>
      </c>
      <c r="N75" s="10">
        <v>12228</v>
      </c>
      <c r="R75" s="10" t="s">
        <v>38</v>
      </c>
      <c r="S75" s="10">
        <v>1</v>
      </c>
      <c r="V75" s="10">
        <v>2</v>
      </c>
    </row>
    <row r="76" spans="1:22" x14ac:dyDescent="0.25">
      <c r="A76" s="10">
        <v>64</v>
      </c>
      <c r="B76" s="10">
        <v>15510</v>
      </c>
      <c r="C76" s="12" t="s">
        <v>612</v>
      </c>
      <c r="D76" s="12" t="s">
        <v>200</v>
      </c>
      <c r="E76" s="10" t="s">
        <v>6</v>
      </c>
      <c r="F76" s="10" t="s">
        <v>397</v>
      </c>
      <c r="H76" s="10">
        <v>14</v>
      </c>
      <c r="I76" s="10">
        <v>45.666666666666664</v>
      </c>
      <c r="J76" s="10" t="s">
        <v>170</v>
      </c>
      <c r="K76" s="10" t="s">
        <v>33</v>
      </c>
      <c r="L76" s="10" t="s">
        <v>227</v>
      </c>
      <c r="M76" s="10">
        <v>15510</v>
      </c>
      <c r="N76" s="10">
        <v>15510</v>
      </c>
      <c r="S76" s="10">
        <v>1</v>
      </c>
    </row>
    <row r="77" spans="1:22" x14ac:dyDescent="0.25">
      <c r="A77" s="10">
        <v>65</v>
      </c>
      <c r="B77" s="10">
        <v>15507</v>
      </c>
      <c r="C77" s="12" t="s">
        <v>612</v>
      </c>
      <c r="D77" s="12" t="s">
        <v>200</v>
      </c>
      <c r="E77" s="10" t="s">
        <v>6</v>
      </c>
      <c r="F77" s="10" t="s">
        <v>394</v>
      </c>
      <c r="H77" s="10">
        <v>14.033333333333333</v>
      </c>
      <c r="I77" s="10">
        <v>45.6</v>
      </c>
      <c r="J77" s="10" t="s">
        <v>171</v>
      </c>
      <c r="K77" s="10" t="s">
        <v>33</v>
      </c>
      <c r="L77" s="10" t="s">
        <v>227</v>
      </c>
      <c r="M77" s="10">
        <v>15507</v>
      </c>
      <c r="N77" s="10">
        <v>15507</v>
      </c>
      <c r="S77" s="10">
        <v>1</v>
      </c>
    </row>
    <row r="78" spans="1:22" x14ac:dyDescent="0.25">
      <c r="A78" s="10">
        <v>66</v>
      </c>
      <c r="B78" s="10">
        <v>14428</v>
      </c>
      <c r="C78" s="12" t="s">
        <v>612</v>
      </c>
      <c r="D78" s="12" t="s">
        <v>200</v>
      </c>
      <c r="E78" s="10" t="s">
        <v>27</v>
      </c>
      <c r="F78" s="10" t="s">
        <v>330</v>
      </c>
      <c r="G78" s="27">
        <v>170</v>
      </c>
      <c r="H78" s="10">
        <v>13.755555555555556</v>
      </c>
      <c r="I78" s="10">
        <v>45.107500000000002</v>
      </c>
      <c r="J78" s="10" t="s">
        <v>107</v>
      </c>
      <c r="K78" s="10" t="s">
        <v>33</v>
      </c>
      <c r="L78" s="10" t="s">
        <v>227</v>
      </c>
      <c r="M78" s="10">
        <v>14428</v>
      </c>
      <c r="N78" s="10">
        <v>14428</v>
      </c>
      <c r="O78" s="10">
        <v>1.14427052743397</v>
      </c>
      <c r="P78" s="10">
        <v>1.29676847296681E-2</v>
      </c>
      <c r="Q78" s="10">
        <v>3</v>
      </c>
      <c r="S78" s="10">
        <v>1</v>
      </c>
    </row>
    <row r="79" spans="1:22" x14ac:dyDescent="0.25">
      <c r="A79" s="10">
        <v>67</v>
      </c>
      <c r="B79" s="10">
        <v>14497</v>
      </c>
      <c r="C79" s="12" t="s">
        <v>201</v>
      </c>
      <c r="D79" s="12" t="s">
        <v>201</v>
      </c>
      <c r="E79" s="10" t="s">
        <v>26</v>
      </c>
      <c r="F79" s="10" t="s">
        <v>362</v>
      </c>
      <c r="G79" s="27">
        <v>415</v>
      </c>
      <c r="H79" s="10">
        <v>17.967777777777776</v>
      </c>
      <c r="I79" s="10">
        <v>43.650277777777774</v>
      </c>
      <c r="J79" s="10" t="s">
        <v>112</v>
      </c>
      <c r="K79" s="10" t="s">
        <v>111</v>
      </c>
      <c r="L79" s="10" t="s">
        <v>227</v>
      </c>
      <c r="M79" s="10">
        <v>14497</v>
      </c>
      <c r="N79" s="10">
        <v>14497</v>
      </c>
      <c r="O79" s="10">
        <v>1.1547971910863155</v>
      </c>
      <c r="P79" s="10">
        <v>3.4232035461347712E-3</v>
      </c>
      <c r="Q79" s="10">
        <v>3</v>
      </c>
      <c r="S79" s="10">
        <v>1</v>
      </c>
    </row>
    <row r="80" spans="1:22" x14ac:dyDescent="0.25">
      <c r="A80" s="10">
        <v>68</v>
      </c>
      <c r="B80" s="10">
        <v>12135</v>
      </c>
      <c r="C80" s="12" t="s">
        <v>201</v>
      </c>
      <c r="D80" s="12" t="s">
        <v>201</v>
      </c>
      <c r="E80" s="10" t="s">
        <v>26</v>
      </c>
      <c r="F80" s="10" t="s">
        <v>285</v>
      </c>
      <c r="G80" s="27">
        <v>600</v>
      </c>
      <c r="H80" s="10">
        <v>17.970555555555553</v>
      </c>
      <c r="I80" s="10">
        <v>43.648611111111109</v>
      </c>
      <c r="J80" s="10" t="s">
        <v>34</v>
      </c>
      <c r="K80" s="10" t="s">
        <v>32</v>
      </c>
      <c r="L80" s="10" t="s">
        <v>227</v>
      </c>
      <c r="M80" s="10">
        <v>12135</v>
      </c>
      <c r="N80" s="10">
        <v>12135</v>
      </c>
      <c r="Q80" s="10">
        <v>1</v>
      </c>
      <c r="R80" s="10" t="s">
        <v>35</v>
      </c>
      <c r="S80" s="10">
        <v>1</v>
      </c>
    </row>
    <row r="81" spans="1:22" x14ac:dyDescent="0.25">
      <c r="A81" s="10">
        <v>69</v>
      </c>
      <c r="B81" s="10">
        <v>11752</v>
      </c>
      <c r="C81" s="12" t="s">
        <v>201</v>
      </c>
      <c r="D81" s="12" t="s">
        <v>201</v>
      </c>
      <c r="E81" s="10" t="s">
        <v>26</v>
      </c>
      <c r="F81" s="10" t="s">
        <v>280</v>
      </c>
      <c r="G81" s="27">
        <v>290</v>
      </c>
      <c r="H81" s="10">
        <v>18.010277777777777</v>
      </c>
      <c r="I81" s="10">
        <v>43.622500000000002</v>
      </c>
      <c r="J81" s="10" t="s">
        <v>30</v>
      </c>
      <c r="K81" s="10" t="s">
        <v>32</v>
      </c>
      <c r="L81" s="10" t="s">
        <v>227</v>
      </c>
      <c r="M81" s="10">
        <v>11752</v>
      </c>
      <c r="N81" s="10">
        <v>11752</v>
      </c>
      <c r="R81" s="10" t="s">
        <v>31</v>
      </c>
    </row>
    <row r="82" spans="1:22" x14ac:dyDescent="0.25">
      <c r="A82" s="10">
        <v>70</v>
      </c>
      <c r="B82" s="10" t="s">
        <v>401</v>
      </c>
      <c r="C82" s="12" t="s">
        <v>201</v>
      </c>
      <c r="D82" s="12" t="s">
        <v>201</v>
      </c>
      <c r="E82" s="10" t="s">
        <v>26</v>
      </c>
      <c r="F82" s="10" t="s">
        <v>363</v>
      </c>
      <c r="H82" s="10">
        <f>17+(44/60)+(20/3600)</f>
        <v>17.738888888888891</v>
      </c>
      <c r="I82" s="10">
        <f>43+(19/60)+(34/3600)</f>
        <v>43.326111111111118</v>
      </c>
      <c r="J82" s="11" t="s">
        <v>522</v>
      </c>
      <c r="L82" s="10" t="s">
        <v>9</v>
      </c>
      <c r="M82" s="10" t="s">
        <v>402</v>
      </c>
      <c r="N82" s="10" t="s">
        <v>401</v>
      </c>
      <c r="S82" s="10">
        <v>4</v>
      </c>
      <c r="T82" s="10">
        <v>3</v>
      </c>
      <c r="U82" s="10">
        <v>3</v>
      </c>
    </row>
    <row r="83" spans="1:22" x14ac:dyDescent="0.25">
      <c r="A83" s="10">
        <v>71</v>
      </c>
      <c r="B83" s="10" t="s">
        <v>224</v>
      </c>
      <c r="C83" s="12" t="s">
        <v>201</v>
      </c>
      <c r="D83" s="12" t="s">
        <v>201</v>
      </c>
      <c r="E83" s="10" t="s">
        <v>27</v>
      </c>
      <c r="F83" s="10" t="s">
        <v>282</v>
      </c>
      <c r="H83" s="10">
        <f>17+(10/60)+(53/3600)</f>
        <v>17.18138888888889</v>
      </c>
      <c r="I83" s="10">
        <f>42+(59/60)+(32/3600)</f>
        <v>42.992222222222225</v>
      </c>
      <c r="J83" s="11" t="s">
        <v>521</v>
      </c>
      <c r="K83" s="10" t="s">
        <v>473</v>
      </c>
      <c r="L83" s="10" t="s">
        <v>9</v>
      </c>
      <c r="M83" s="10">
        <v>14166</v>
      </c>
      <c r="N83" s="10" t="s">
        <v>224</v>
      </c>
      <c r="S83" s="10">
        <v>1</v>
      </c>
    </row>
    <row r="84" spans="1:22" x14ac:dyDescent="0.25">
      <c r="A84" s="10">
        <v>72</v>
      </c>
      <c r="B84" s="10">
        <v>14648</v>
      </c>
      <c r="C84" s="12" t="s">
        <v>201</v>
      </c>
      <c r="D84" s="12" t="s">
        <v>201</v>
      </c>
      <c r="E84" s="10" t="s">
        <v>27</v>
      </c>
      <c r="F84" s="10" t="s">
        <v>281</v>
      </c>
      <c r="G84" s="27">
        <v>370</v>
      </c>
      <c r="H84" s="10">
        <v>17.37</v>
      </c>
      <c r="I84" s="10">
        <v>42.943055555555553</v>
      </c>
      <c r="J84" s="10" t="s">
        <v>119</v>
      </c>
      <c r="K84" s="10" t="s">
        <v>55</v>
      </c>
      <c r="L84" s="10" t="s">
        <v>237</v>
      </c>
      <c r="M84" s="10" t="s">
        <v>240</v>
      </c>
      <c r="N84" s="10">
        <v>14648</v>
      </c>
      <c r="R84" s="10" t="s">
        <v>120</v>
      </c>
      <c r="S84" s="10">
        <v>1</v>
      </c>
    </row>
    <row r="85" spans="1:22" x14ac:dyDescent="0.25">
      <c r="A85" s="10">
        <v>73</v>
      </c>
      <c r="B85" s="10">
        <v>12136</v>
      </c>
      <c r="C85" s="12" t="s">
        <v>201</v>
      </c>
      <c r="D85" s="12" t="s">
        <v>201</v>
      </c>
      <c r="E85" s="10" t="s">
        <v>27</v>
      </c>
      <c r="F85" s="10" t="s">
        <v>277</v>
      </c>
      <c r="G85" s="27">
        <v>380</v>
      </c>
      <c r="H85" s="10">
        <v>17.370833333333334</v>
      </c>
      <c r="I85" s="10">
        <v>42.942777777777778</v>
      </c>
      <c r="J85" s="10" t="s">
        <v>34</v>
      </c>
      <c r="K85" s="10" t="s">
        <v>32</v>
      </c>
      <c r="L85" s="10" t="s">
        <v>227</v>
      </c>
      <c r="M85" s="10">
        <v>12136</v>
      </c>
      <c r="N85" s="10">
        <v>12136</v>
      </c>
      <c r="O85" s="10">
        <v>1.0763160277994701</v>
      </c>
      <c r="P85" s="10">
        <v>1.2009379065776E-2</v>
      </c>
      <c r="Q85" s="10">
        <v>2</v>
      </c>
      <c r="R85" s="10" t="s">
        <v>36</v>
      </c>
    </row>
    <row r="86" spans="1:22" x14ac:dyDescent="0.25">
      <c r="A86" s="10">
        <v>74</v>
      </c>
      <c r="B86" s="10" t="s">
        <v>226</v>
      </c>
      <c r="C86" s="12" t="s">
        <v>201</v>
      </c>
      <c r="D86" s="12" t="s">
        <v>201</v>
      </c>
      <c r="E86" s="10" t="s">
        <v>27</v>
      </c>
      <c r="F86" s="21" t="s">
        <v>284</v>
      </c>
      <c r="G86" s="10">
        <v>400</v>
      </c>
      <c r="H86" s="10">
        <f>17+(22/60)+(15/3600)</f>
        <v>17.370833333333334</v>
      </c>
      <c r="I86" s="10">
        <f>42+(56/60)+(34/3600)</f>
        <v>42.942777777777778</v>
      </c>
      <c r="J86" s="11" t="s">
        <v>520</v>
      </c>
      <c r="K86" s="10" t="s">
        <v>472</v>
      </c>
      <c r="L86" s="10" t="s">
        <v>9</v>
      </c>
      <c r="M86" s="10">
        <v>5511</v>
      </c>
      <c r="N86" s="10" t="s">
        <v>226</v>
      </c>
      <c r="S86" s="10">
        <v>1</v>
      </c>
    </row>
    <row r="87" spans="1:22" x14ac:dyDescent="0.25">
      <c r="A87" s="10">
        <v>75</v>
      </c>
      <c r="B87" s="10" t="s">
        <v>225</v>
      </c>
      <c r="C87" s="12" t="s">
        <v>201</v>
      </c>
      <c r="D87" s="12" t="s">
        <v>201</v>
      </c>
      <c r="E87" s="10" t="s">
        <v>27</v>
      </c>
      <c r="F87" s="10" t="s">
        <v>283</v>
      </c>
      <c r="H87" s="10">
        <v>17.36515</v>
      </c>
      <c r="I87" s="10">
        <v>42.930886111111107</v>
      </c>
      <c r="J87" s="11" t="s">
        <v>519</v>
      </c>
      <c r="K87" s="10" t="s">
        <v>471</v>
      </c>
      <c r="L87" s="10" t="s">
        <v>9</v>
      </c>
      <c r="M87" s="15" t="s">
        <v>209</v>
      </c>
      <c r="N87" s="10" t="s">
        <v>225</v>
      </c>
      <c r="S87" s="10">
        <v>1</v>
      </c>
    </row>
    <row r="88" spans="1:22" x14ac:dyDescent="0.25">
      <c r="A88" s="10">
        <v>76</v>
      </c>
      <c r="B88" s="10" t="s">
        <v>223</v>
      </c>
      <c r="C88" s="12" t="s">
        <v>201</v>
      </c>
      <c r="D88" s="12" t="s">
        <v>201</v>
      </c>
      <c r="E88" s="10" t="s">
        <v>27</v>
      </c>
      <c r="F88" s="10" t="s">
        <v>365</v>
      </c>
      <c r="G88" s="10">
        <v>350</v>
      </c>
      <c r="H88" s="10">
        <f>18+(6/60)+(46/3600)</f>
        <v>18.112777777777779</v>
      </c>
      <c r="I88" s="10">
        <f>42+(38/60)+(44/3600)</f>
        <v>42.645555555555553</v>
      </c>
      <c r="J88" s="11" t="s">
        <v>518</v>
      </c>
      <c r="K88" s="10" t="s">
        <v>470</v>
      </c>
      <c r="L88" s="10" t="s">
        <v>9</v>
      </c>
      <c r="M88" s="10">
        <v>6657</v>
      </c>
      <c r="N88" s="10" t="s">
        <v>223</v>
      </c>
      <c r="S88" s="10">
        <v>3</v>
      </c>
    </row>
    <row r="89" spans="1:22" x14ac:dyDescent="0.25">
      <c r="A89" s="10">
        <v>77</v>
      </c>
      <c r="B89" s="10">
        <v>12392</v>
      </c>
      <c r="C89" s="12" t="s">
        <v>201</v>
      </c>
      <c r="D89" s="12" t="s">
        <v>201</v>
      </c>
      <c r="E89" s="10" t="s">
        <v>26</v>
      </c>
      <c r="F89" s="10" t="s">
        <v>278</v>
      </c>
      <c r="G89" s="27">
        <v>646</v>
      </c>
      <c r="H89" s="10">
        <v>18.384444444444444</v>
      </c>
      <c r="I89" s="10">
        <v>42.725555555555559</v>
      </c>
      <c r="J89" s="10" t="s">
        <v>39</v>
      </c>
      <c r="K89" s="10" t="s">
        <v>32</v>
      </c>
      <c r="L89" s="10" t="s">
        <v>227</v>
      </c>
      <c r="M89" s="10">
        <v>12392</v>
      </c>
      <c r="N89" s="10">
        <v>12392</v>
      </c>
      <c r="O89" s="10">
        <v>1.066847548880574</v>
      </c>
      <c r="Q89" s="10">
        <v>1</v>
      </c>
      <c r="R89" s="10" t="s">
        <v>635</v>
      </c>
      <c r="S89" s="10">
        <v>1</v>
      </c>
      <c r="U89" s="10">
        <v>1</v>
      </c>
      <c r="V89" s="10">
        <v>2</v>
      </c>
    </row>
    <row r="90" spans="1:22" x14ac:dyDescent="0.25">
      <c r="A90" s="10">
        <v>78</v>
      </c>
      <c r="B90" s="10">
        <v>13777</v>
      </c>
      <c r="C90" s="12" t="s">
        <v>201</v>
      </c>
      <c r="D90" s="12" t="s">
        <v>201</v>
      </c>
      <c r="E90" s="10" t="s">
        <v>26</v>
      </c>
      <c r="F90" s="10" t="s">
        <v>279</v>
      </c>
      <c r="G90" s="27">
        <v>369</v>
      </c>
      <c r="H90" s="10">
        <v>18.494444444444447</v>
      </c>
      <c r="I90" s="10">
        <v>42.694999999999993</v>
      </c>
      <c r="J90" s="10" t="s">
        <v>71</v>
      </c>
      <c r="K90" s="10" t="s">
        <v>70</v>
      </c>
      <c r="L90" s="10" t="s">
        <v>227</v>
      </c>
      <c r="M90" s="10">
        <v>13777</v>
      </c>
      <c r="N90" s="10">
        <v>13777</v>
      </c>
      <c r="O90" s="10">
        <v>1.0894536511362019</v>
      </c>
      <c r="P90" s="10">
        <v>3.6461422535892618E-3</v>
      </c>
      <c r="Q90" s="10">
        <v>3</v>
      </c>
      <c r="R90" s="10" t="s">
        <v>636</v>
      </c>
      <c r="S90" s="10">
        <v>1</v>
      </c>
      <c r="T90" s="10">
        <v>1</v>
      </c>
      <c r="V90" s="10">
        <v>2</v>
      </c>
    </row>
    <row r="91" spans="1:22" x14ac:dyDescent="0.25">
      <c r="A91" s="10">
        <v>79</v>
      </c>
      <c r="B91" s="10" t="s">
        <v>399</v>
      </c>
      <c r="C91" s="12" t="s">
        <v>201</v>
      </c>
      <c r="D91" s="12" t="s">
        <v>201</v>
      </c>
      <c r="E91" s="10" t="s">
        <v>180</v>
      </c>
      <c r="F91" s="10" t="s">
        <v>364</v>
      </c>
      <c r="H91" s="10">
        <v>18.683272222222225</v>
      </c>
      <c r="I91" s="10">
        <v>42.59811944444445</v>
      </c>
      <c r="J91" s="11" t="s">
        <v>517</v>
      </c>
      <c r="L91" s="10" t="s">
        <v>9</v>
      </c>
      <c r="M91" s="10" t="s">
        <v>400</v>
      </c>
      <c r="N91" s="10" t="s">
        <v>399</v>
      </c>
      <c r="S91" s="10">
        <v>5</v>
      </c>
    </row>
    <row r="92" spans="1:22" x14ac:dyDescent="0.25">
      <c r="A92" s="10">
        <v>80</v>
      </c>
      <c r="B92" s="10">
        <v>13875</v>
      </c>
      <c r="C92" s="12" t="s">
        <v>605</v>
      </c>
      <c r="D92" s="12" t="s">
        <v>605</v>
      </c>
      <c r="E92" s="10" t="s">
        <v>56</v>
      </c>
      <c r="F92" s="10" t="s">
        <v>673</v>
      </c>
      <c r="G92" s="27">
        <v>2050</v>
      </c>
      <c r="H92" s="10">
        <v>31.334166666666665</v>
      </c>
      <c r="I92" s="10">
        <v>38.265000000000001</v>
      </c>
      <c r="J92" s="10" t="s">
        <v>74</v>
      </c>
      <c r="K92" s="10" t="s">
        <v>73</v>
      </c>
      <c r="L92" s="10" t="s">
        <v>599</v>
      </c>
      <c r="M92" s="14" t="s">
        <v>601</v>
      </c>
      <c r="N92" s="10">
        <v>13875</v>
      </c>
      <c r="O92" s="10">
        <v>0.70507280344573231</v>
      </c>
      <c r="P92" s="10">
        <v>1.0904910729957973E-2</v>
      </c>
      <c r="Q92" s="15" t="s">
        <v>672</v>
      </c>
      <c r="R92" s="10" t="s">
        <v>621</v>
      </c>
      <c r="S92" s="10">
        <v>1</v>
      </c>
      <c r="V92" s="10">
        <v>2</v>
      </c>
    </row>
    <row r="93" spans="1:22" x14ac:dyDescent="0.25">
      <c r="A93" s="10">
        <v>81</v>
      </c>
      <c r="B93" s="10">
        <v>13876</v>
      </c>
      <c r="C93" s="12" t="s">
        <v>202</v>
      </c>
      <c r="D93" s="12" t="s">
        <v>202</v>
      </c>
      <c r="E93" s="10" t="s">
        <v>56</v>
      </c>
      <c r="F93" s="10" t="s">
        <v>674</v>
      </c>
      <c r="G93" s="27">
        <v>882</v>
      </c>
      <c r="H93" s="10">
        <v>30.448055555555555</v>
      </c>
      <c r="I93" s="10">
        <v>39.753055555555555</v>
      </c>
      <c r="J93" s="10" t="s">
        <v>75</v>
      </c>
      <c r="K93" s="10" t="s">
        <v>73</v>
      </c>
      <c r="L93" s="10" t="s">
        <v>599</v>
      </c>
      <c r="M93" s="14" t="s">
        <v>600</v>
      </c>
      <c r="N93" s="10">
        <v>13876</v>
      </c>
      <c r="O93" s="10">
        <v>1.0211504183943079</v>
      </c>
      <c r="P93" s="10">
        <v>1.6131400512408665E-2</v>
      </c>
      <c r="Q93" s="15" t="s">
        <v>672</v>
      </c>
      <c r="R93" s="10" t="s">
        <v>638</v>
      </c>
      <c r="S93" s="10">
        <v>1</v>
      </c>
      <c r="V93" s="10">
        <v>2</v>
      </c>
    </row>
    <row r="94" spans="1:22" x14ac:dyDescent="0.25">
      <c r="A94" s="10">
        <v>82</v>
      </c>
      <c r="B94" s="10" t="s">
        <v>220</v>
      </c>
      <c r="C94" s="12" t="s">
        <v>202</v>
      </c>
      <c r="D94" s="12" t="s">
        <v>202</v>
      </c>
      <c r="E94" s="10" t="s">
        <v>56</v>
      </c>
      <c r="F94" s="10" t="s">
        <v>374</v>
      </c>
      <c r="G94" s="10" t="s">
        <v>205</v>
      </c>
      <c r="H94" s="10">
        <v>32.798477777777777</v>
      </c>
      <c r="I94" s="10">
        <v>39.858205555555557</v>
      </c>
      <c r="J94" s="11" t="s">
        <v>516</v>
      </c>
      <c r="K94" s="10" t="s">
        <v>469</v>
      </c>
      <c r="L94" s="10" t="s">
        <v>9</v>
      </c>
      <c r="M94" s="10">
        <v>23617</v>
      </c>
      <c r="N94" s="10" t="s">
        <v>220</v>
      </c>
      <c r="S94" s="10">
        <v>1</v>
      </c>
      <c r="U94" s="10">
        <v>1</v>
      </c>
    </row>
    <row r="95" spans="1:22" x14ac:dyDescent="0.25">
      <c r="A95" s="10">
        <v>83</v>
      </c>
      <c r="B95" s="10">
        <v>14690</v>
      </c>
      <c r="C95" s="12" t="s">
        <v>202</v>
      </c>
      <c r="D95" s="12" t="s">
        <v>202</v>
      </c>
      <c r="E95" s="10" t="s">
        <v>56</v>
      </c>
      <c r="F95" s="10" t="s">
        <v>148</v>
      </c>
      <c r="G95" s="27">
        <v>1080</v>
      </c>
      <c r="H95" s="10">
        <f>34+(49/60)+(19/3600)</f>
        <v>34.821944444444448</v>
      </c>
      <c r="I95" s="10">
        <f>38+(39/60)+(48/3600)</f>
        <v>38.663333333333334</v>
      </c>
      <c r="J95" s="10" t="s">
        <v>147</v>
      </c>
      <c r="K95" s="10" t="s">
        <v>468</v>
      </c>
      <c r="L95" s="10" t="s">
        <v>228</v>
      </c>
      <c r="M95" s="10" t="s">
        <v>262</v>
      </c>
      <c r="N95" s="10">
        <v>14690</v>
      </c>
      <c r="R95" s="10" t="s">
        <v>646</v>
      </c>
    </row>
    <row r="96" spans="1:22" x14ac:dyDescent="0.25">
      <c r="A96" s="10">
        <v>84</v>
      </c>
      <c r="B96" s="10" t="s">
        <v>221</v>
      </c>
      <c r="C96" s="12" t="s">
        <v>202</v>
      </c>
      <c r="D96" s="12" t="s">
        <v>202</v>
      </c>
      <c r="E96" s="10" t="s">
        <v>181</v>
      </c>
      <c r="F96" s="10" t="s">
        <v>375</v>
      </c>
      <c r="H96" s="10">
        <v>36.559583333333329</v>
      </c>
      <c r="I96" s="10">
        <v>33.969852777777781</v>
      </c>
      <c r="J96" s="10" t="s">
        <v>515</v>
      </c>
      <c r="K96" s="10" t="s">
        <v>53</v>
      </c>
      <c r="L96" s="10" t="s">
        <v>9</v>
      </c>
      <c r="M96" s="10">
        <v>14985</v>
      </c>
      <c r="N96" s="10" t="s">
        <v>221</v>
      </c>
      <c r="S96" s="10">
        <v>1</v>
      </c>
    </row>
    <row r="97" spans="1:22" x14ac:dyDescent="0.25">
      <c r="A97" s="10">
        <v>85</v>
      </c>
      <c r="B97" s="10" t="s">
        <v>212</v>
      </c>
      <c r="C97" s="12" t="s">
        <v>202</v>
      </c>
      <c r="D97" s="12" t="s">
        <v>202</v>
      </c>
      <c r="E97" s="10" t="s">
        <v>181</v>
      </c>
      <c r="F97" s="10" t="s">
        <v>368</v>
      </c>
      <c r="H97" s="10">
        <v>36.213047222222222</v>
      </c>
      <c r="I97" s="10">
        <v>33.505413888888889</v>
      </c>
      <c r="J97" s="11" t="s">
        <v>514</v>
      </c>
      <c r="K97" s="10" t="s">
        <v>467</v>
      </c>
      <c r="L97" s="10" t="s">
        <v>9</v>
      </c>
      <c r="M97" s="10">
        <v>12672</v>
      </c>
      <c r="N97" s="10" t="s">
        <v>212</v>
      </c>
      <c r="S97" s="10">
        <v>1</v>
      </c>
      <c r="T97" s="10">
        <v>1</v>
      </c>
    </row>
    <row r="98" spans="1:22" x14ac:dyDescent="0.25">
      <c r="A98" s="10">
        <v>86</v>
      </c>
      <c r="B98" s="10" t="s">
        <v>186</v>
      </c>
      <c r="C98" s="12" t="s">
        <v>202</v>
      </c>
      <c r="D98" s="12" t="s">
        <v>202</v>
      </c>
      <c r="E98" s="10" t="s">
        <v>229</v>
      </c>
      <c r="F98" s="10" t="s">
        <v>378</v>
      </c>
      <c r="H98" s="10">
        <v>36.300080555555553</v>
      </c>
      <c r="I98" s="10">
        <v>31.95537222222222</v>
      </c>
      <c r="J98" s="11" t="s">
        <v>513</v>
      </c>
      <c r="L98" s="10" t="s">
        <v>207</v>
      </c>
      <c r="M98" s="10" t="s">
        <v>186</v>
      </c>
      <c r="N98" s="10" t="s">
        <v>186</v>
      </c>
      <c r="S98" s="10">
        <v>1</v>
      </c>
    </row>
    <row r="99" spans="1:22" x14ac:dyDescent="0.25">
      <c r="A99" s="10">
        <v>87</v>
      </c>
      <c r="B99" s="10" t="s">
        <v>191</v>
      </c>
      <c r="C99" s="12" t="s">
        <v>202</v>
      </c>
      <c r="D99" s="12" t="s">
        <v>202</v>
      </c>
      <c r="E99" s="10" t="s">
        <v>56</v>
      </c>
      <c r="F99" s="10" t="s">
        <v>381</v>
      </c>
      <c r="G99" s="10">
        <v>1700</v>
      </c>
      <c r="H99" s="10">
        <v>37.226822222222225</v>
      </c>
      <c r="I99" s="10">
        <v>38.70514166666667</v>
      </c>
      <c r="J99" s="11" t="s">
        <v>512</v>
      </c>
      <c r="L99" s="10" t="s">
        <v>207</v>
      </c>
      <c r="M99" s="10" t="s">
        <v>191</v>
      </c>
      <c r="N99" s="10" t="s">
        <v>191</v>
      </c>
      <c r="S99" s="10">
        <v>1</v>
      </c>
      <c r="T99" s="10">
        <v>1</v>
      </c>
      <c r="U99" s="10">
        <v>1</v>
      </c>
    </row>
    <row r="100" spans="1:22" x14ac:dyDescent="0.25">
      <c r="A100" s="10">
        <v>88</v>
      </c>
      <c r="B100" s="10" t="s">
        <v>192</v>
      </c>
      <c r="C100" s="12" t="s">
        <v>202</v>
      </c>
      <c r="D100" s="12" t="s">
        <v>202</v>
      </c>
      <c r="E100" s="10" t="s">
        <v>56</v>
      </c>
      <c r="F100" s="10" t="s">
        <v>298</v>
      </c>
      <c r="G100" s="10">
        <v>750</v>
      </c>
      <c r="H100" s="10">
        <v>38.937777777777775</v>
      </c>
      <c r="I100" s="10">
        <v>38.293055555555554</v>
      </c>
      <c r="J100" s="11" t="s">
        <v>511</v>
      </c>
      <c r="K100" s="10" t="s">
        <v>246</v>
      </c>
      <c r="L100" s="10" t="s">
        <v>207</v>
      </c>
      <c r="M100" s="10" t="s">
        <v>192</v>
      </c>
      <c r="N100" s="10" t="s">
        <v>192</v>
      </c>
      <c r="S100" s="10">
        <v>1</v>
      </c>
      <c r="T100" s="10">
        <v>1</v>
      </c>
      <c r="U100" s="10">
        <v>1</v>
      </c>
    </row>
    <row r="101" spans="1:22" x14ac:dyDescent="0.25">
      <c r="A101" s="10">
        <v>89</v>
      </c>
      <c r="B101" s="10" t="s">
        <v>188</v>
      </c>
      <c r="C101" s="12" t="s">
        <v>202</v>
      </c>
      <c r="D101" s="12" t="s">
        <v>202</v>
      </c>
      <c r="E101" s="10" t="s">
        <v>56</v>
      </c>
      <c r="F101" s="10" t="s">
        <v>379</v>
      </c>
      <c r="H101" s="10">
        <v>39.445238888888888</v>
      </c>
      <c r="I101" s="10">
        <v>39.188205555555555</v>
      </c>
      <c r="J101" s="22">
        <v>1971</v>
      </c>
      <c r="K101" s="10" t="s">
        <v>245</v>
      </c>
      <c r="L101" s="10" t="s">
        <v>207</v>
      </c>
      <c r="M101" s="10" t="s">
        <v>188</v>
      </c>
      <c r="N101" s="10" t="s">
        <v>188</v>
      </c>
      <c r="S101" s="10">
        <v>1</v>
      </c>
      <c r="T101" s="10">
        <v>1</v>
      </c>
    </row>
    <row r="102" spans="1:22" x14ac:dyDescent="0.25">
      <c r="A102" s="10">
        <v>90</v>
      </c>
      <c r="B102" s="10">
        <v>13933</v>
      </c>
      <c r="C102" s="12" t="s">
        <v>202</v>
      </c>
      <c r="D102" s="12" t="s">
        <v>202</v>
      </c>
      <c r="E102" s="10" t="s">
        <v>56</v>
      </c>
      <c r="F102" s="10" t="s">
        <v>366</v>
      </c>
      <c r="G102" s="27">
        <v>1165</v>
      </c>
      <c r="H102" s="10">
        <v>39.769999999999996</v>
      </c>
      <c r="I102" s="10">
        <v>39.638888888888886</v>
      </c>
      <c r="J102" s="10" t="s">
        <v>86</v>
      </c>
      <c r="K102" s="10" t="s">
        <v>83</v>
      </c>
      <c r="L102" s="10" t="s">
        <v>227</v>
      </c>
      <c r="M102" s="10">
        <v>13933</v>
      </c>
      <c r="N102" s="10">
        <v>13933</v>
      </c>
      <c r="O102" s="10">
        <v>1.1944353057291901</v>
      </c>
      <c r="Q102" s="10">
        <v>1</v>
      </c>
      <c r="R102" s="10" t="s">
        <v>87</v>
      </c>
      <c r="S102" s="10">
        <v>1</v>
      </c>
      <c r="V102" s="10">
        <v>2</v>
      </c>
    </row>
    <row r="103" spans="1:22" x14ac:dyDescent="0.25">
      <c r="A103" s="10">
        <v>91</v>
      </c>
      <c r="B103" s="10">
        <v>14019</v>
      </c>
      <c r="C103" s="12" t="s">
        <v>202</v>
      </c>
      <c r="D103" s="12" t="s">
        <v>202</v>
      </c>
      <c r="E103" s="10" t="s">
        <v>56</v>
      </c>
      <c r="F103" s="10" t="s">
        <v>287</v>
      </c>
      <c r="G103" s="27">
        <v>1165</v>
      </c>
      <c r="H103" s="10">
        <v>40.496388888888887</v>
      </c>
      <c r="I103" s="10">
        <v>41.000555555555557</v>
      </c>
      <c r="J103" s="10" t="s">
        <v>89</v>
      </c>
      <c r="K103" s="10" t="s">
        <v>88</v>
      </c>
      <c r="L103" s="10" t="s">
        <v>227</v>
      </c>
      <c r="M103" s="10">
        <v>14019</v>
      </c>
      <c r="N103" s="10">
        <v>14019</v>
      </c>
      <c r="O103" s="10">
        <v>1.09808698140202</v>
      </c>
      <c r="P103" s="10">
        <v>1.73722391239239E-2</v>
      </c>
      <c r="Q103" s="10">
        <v>2</v>
      </c>
      <c r="R103" s="10" t="s">
        <v>640</v>
      </c>
      <c r="S103" s="10">
        <v>1</v>
      </c>
      <c r="V103" s="10">
        <v>2</v>
      </c>
    </row>
    <row r="104" spans="1:22" x14ac:dyDescent="0.25">
      <c r="A104" s="10">
        <v>92</v>
      </c>
      <c r="B104" s="10">
        <v>13932</v>
      </c>
      <c r="C104" s="12" t="s">
        <v>202</v>
      </c>
      <c r="D104" s="12" t="s">
        <v>202</v>
      </c>
      <c r="E104" s="10" t="s">
        <v>56</v>
      </c>
      <c r="F104" s="10" t="s">
        <v>367</v>
      </c>
      <c r="G104" s="27">
        <v>1030</v>
      </c>
      <c r="H104" s="10">
        <v>41.586666666666666</v>
      </c>
      <c r="I104" s="10">
        <v>40.587500000000006</v>
      </c>
      <c r="J104" s="10" t="s">
        <v>85</v>
      </c>
      <c r="K104" s="10" t="s">
        <v>84</v>
      </c>
      <c r="L104" s="10" t="s">
        <v>227</v>
      </c>
      <c r="M104" s="10">
        <v>13932</v>
      </c>
      <c r="N104" s="10">
        <v>13932</v>
      </c>
      <c r="R104" s="10" t="s">
        <v>639</v>
      </c>
      <c r="S104" s="10">
        <v>1</v>
      </c>
    </row>
    <row r="105" spans="1:22" x14ac:dyDescent="0.25">
      <c r="A105" s="10">
        <v>93</v>
      </c>
      <c r="B105" s="10">
        <v>14022</v>
      </c>
      <c r="C105" s="12" t="s">
        <v>202</v>
      </c>
      <c r="D105" s="12" t="s">
        <v>202</v>
      </c>
      <c r="E105" s="10" t="s">
        <v>56</v>
      </c>
      <c r="F105" s="10" t="s">
        <v>293</v>
      </c>
      <c r="G105" s="27">
        <v>995</v>
      </c>
      <c r="H105" s="10">
        <v>42.116666666666667</v>
      </c>
      <c r="I105" s="10">
        <v>40.776111111111113</v>
      </c>
      <c r="J105" s="10" t="s">
        <v>90</v>
      </c>
      <c r="K105" s="10" t="s">
        <v>88</v>
      </c>
      <c r="L105" s="10" t="s">
        <v>227</v>
      </c>
      <c r="M105" s="10">
        <v>14022</v>
      </c>
      <c r="N105" s="10">
        <v>14022</v>
      </c>
      <c r="O105" s="10">
        <v>1.0971760156436901</v>
      </c>
      <c r="P105" s="10">
        <v>3.5300093711907298E-3</v>
      </c>
      <c r="Q105" s="10">
        <v>2</v>
      </c>
      <c r="S105" s="10">
        <v>1</v>
      </c>
      <c r="T105" s="10">
        <v>1</v>
      </c>
    </row>
    <row r="106" spans="1:22" x14ac:dyDescent="0.25">
      <c r="A106" s="10">
        <v>94</v>
      </c>
      <c r="B106" s="10">
        <v>14060</v>
      </c>
      <c r="C106" s="12" t="s">
        <v>202</v>
      </c>
      <c r="D106" s="12" t="s">
        <v>202</v>
      </c>
      <c r="E106" s="10" t="s">
        <v>56</v>
      </c>
      <c r="F106" s="10" t="s">
        <v>290</v>
      </c>
      <c r="G106" s="27">
        <v>1090</v>
      </c>
      <c r="H106" s="10">
        <v>41.361944444444447</v>
      </c>
      <c r="I106" s="10">
        <v>37.561944444444443</v>
      </c>
      <c r="J106" s="10" t="s">
        <v>93</v>
      </c>
      <c r="K106" s="10" t="s">
        <v>88</v>
      </c>
      <c r="L106" s="10" t="s">
        <v>227</v>
      </c>
      <c r="M106" s="10">
        <v>14060</v>
      </c>
      <c r="N106" s="10">
        <v>14060</v>
      </c>
      <c r="O106" s="10">
        <v>1.1716335053362801</v>
      </c>
      <c r="P106" s="10">
        <v>1.4528143673654501E-2</v>
      </c>
      <c r="Q106" s="10">
        <v>3</v>
      </c>
      <c r="R106" s="10" t="s">
        <v>642</v>
      </c>
      <c r="S106" s="10">
        <v>1</v>
      </c>
      <c r="T106" s="10">
        <v>1</v>
      </c>
      <c r="V106" s="10">
        <v>2</v>
      </c>
    </row>
    <row r="107" spans="1:22" x14ac:dyDescent="0.25">
      <c r="A107" s="10">
        <v>95</v>
      </c>
      <c r="B107" s="10">
        <v>14048</v>
      </c>
      <c r="C107" s="12" t="s">
        <v>202</v>
      </c>
      <c r="D107" s="12" t="s">
        <v>202</v>
      </c>
      <c r="E107" s="10" t="s">
        <v>56</v>
      </c>
      <c r="F107" s="10" t="s">
        <v>288</v>
      </c>
      <c r="G107" s="27">
        <v>1785</v>
      </c>
      <c r="H107" s="10">
        <v>43.761944444444445</v>
      </c>
      <c r="I107" s="10">
        <v>39.044166666666662</v>
      </c>
      <c r="J107" s="10" t="s">
        <v>91</v>
      </c>
      <c r="K107" s="10" t="s">
        <v>88</v>
      </c>
      <c r="L107" s="10" t="s">
        <v>227</v>
      </c>
      <c r="M107" s="10">
        <v>14048</v>
      </c>
      <c r="N107" s="10">
        <v>14048</v>
      </c>
      <c r="O107" s="10">
        <v>1.12152214126619</v>
      </c>
      <c r="Q107" s="10">
        <v>1</v>
      </c>
    </row>
    <row r="108" spans="1:22" x14ac:dyDescent="0.25">
      <c r="A108" s="10">
        <v>96</v>
      </c>
      <c r="B108" s="10">
        <v>14131</v>
      </c>
      <c r="C108" s="12" t="s">
        <v>202</v>
      </c>
      <c r="D108" s="12" t="s">
        <v>202</v>
      </c>
      <c r="E108" s="10" t="s">
        <v>56</v>
      </c>
      <c r="F108" s="10" t="s">
        <v>288</v>
      </c>
      <c r="G108" s="27">
        <v>1785</v>
      </c>
      <c r="H108" s="10">
        <v>43.761944444444445</v>
      </c>
      <c r="I108" s="10">
        <v>39.044166666666662</v>
      </c>
      <c r="J108" s="10" t="s">
        <v>91</v>
      </c>
      <c r="K108" s="10" t="s">
        <v>88</v>
      </c>
      <c r="L108" s="10" t="s">
        <v>227</v>
      </c>
      <c r="M108" s="10">
        <v>14131</v>
      </c>
      <c r="N108" s="10">
        <v>14131</v>
      </c>
      <c r="O108" s="10">
        <v>1.1179470735502499</v>
      </c>
      <c r="P108" s="10">
        <v>2.3730162517808202E-2</v>
      </c>
      <c r="Q108" s="10">
        <v>2</v>
      </c>
      <c r="R108" s="10" t="s">
        <v>643</v>
      </c>
      <c r="S108" s="10">
        <v>1</v>
      </c>
    </row>
    <row r="109" spans="1:22" x14ac:dyDescent="0.25">
      <c r="A109" s="10">
        <v>97</v>
      </c>
      <c r="B109" s="10" t="s">
        <v>222</v>
      </c>
      <c r="C109" s="12" t="s">
        <v>202</v>
      </c>
      <c r="D109" s="12" t="s">
        <v>202</v>
      </c>
      <c r="E109" s="10" t="s">
        <v>56</v>
      </c>
      <c r="F109" s="10" t="s">
        <v>376</v>
      </c>
      <c r="G109" s="10">
        <v>1800</v>
      </c>
      <c r="H109" s="10">
        <v>43.730652777777777</v>
      </c>
      <c r="I109" s="10">
        <v>38.982533333333336</v>
      </c>
      <c r="J109" s="11" t="s">
        <v>510</v>
      </c>
      <c r="K109" s="10" t="s">
        <v>466</v>
      </c>
      <c r="L109" s="10" t="s">
        <v>9</v>
      </c>
      <c r="M109" s="10">
        <v>4683</v>
      </c>
      <c r="N109" s="10" t="s">
        <v>222</v>
      </c>
      <c r="S109" s="10">
        <v>1</v>
      </c>
      <c r="T109" s="10">
        <v>1</v>
      </c>
      <c r="U109" s="10">
        <v>1</v>
      </c>
    </row>
    <row r="110" spans="1:22" x14ac:dyDescent="0.25">
      <c r="A110" s="10">
        <v>98</v>
      </c>
      <c r="B110" s="10">
        <v>14049</v>
      </c>
      <c r="C110" s="12" t="s">
        <v>202</v>
      </c>
      <c r="D110" s="12" t="s">
        <v>202</v>
      </c>
      <c r="E110" s="10" t="s">
        <v>56</v>
      </c>
      <c r="F110" s="10" t="s">
        <v>291</v>
      </c>
      <c r="G110" s="27">
        <v>1660</v>
      </c>
      <c r="H110" s="10">
        <v>43.057222222222222</v>
      </c>
      <c r="I110" s="10">
        <v>38.314722222222223</v>
      </c>
      <c r="J110" s="10" t="s">
        <v>92</v>
      </c>
      <c r="K110" s="10" t="s">
        <v>88</v>
      </c>
      <c r="L110" s="10" t="s">
        <v>227</v>
      </c>
      <c r="M110" s="10">
        <v>14049</v>
      </c>
      <c r="N110" s="10">
        <v>14049</v>
      </c>
      <c r="O110" s="10">
        <v>1.2254049237232201</v>
      </c>
      <c r="P110" s="10">
        <v>5.03654294824913E-3</v>
      </c>
      <c r="Q110" s="10">
        <v>3</v>
      </c>
      <c r="R110" s="10" t="s">
        <v>641</v>
      </c>
      <c r="S110" s="10">
        <v>1</v>
      </c>
      <c r="V110" s="10">
        <v>2</v>
      </c>
    </row>
    <row r="111" spans="1:22" x14ac:dyDescent="0.25">
      <c r="A111" s="10">
        <v>99</v>
      </c>
      <c r="B111" s="10" t="s">
        <v>187</v>
      </c>
      <c r="C111" s="12" t="s">
        <v>202</v>
      </c>
      <c r="D111" s="12" t="s">
        <v>202</v>
      </c>
      <c r="E111" s="10" t="s">
        <v>182</v>
      </c>
      <c r="F111" s="10" t="s">
        <v>296</v>
      </c>
      <c r="H111" s="10">
        <v>42.653172222222224</v>
      </c>
      <c r="I111" s="10">
        <v>37.063333333333333</v>
      </c>
      <c r="J111" s="11" t="s">
        <v>509</v>
      </c>
      <c r="L111" s="10" t="s">
        <v>207</v>
      </c>
      <c r="M111" s="10" t="s">
        <v>187</v>
      </c>
      <c r="N111" s="10" t="s">
        <v>187</v>
      </c>
      <c r="S111" s="10">
        <v>1</v>
      </c>
      <c r="T111" s="10">
        <v>1</v>
      </c>
      <c r="U111" s="10">
        <v>1</v>
      </c>
    </row>
    <row r="112" spans="1:22" x14ac:dyDescent="0.25">
      <c r="A112" s="10">
        <v>100</v>
      </c>
      <c r="B112" s="10" t="s">
        <v>219</v>
      </c>
      <c r="C112" s="12" t="s">
        <v>202</v>
      </c>
      <c r="D112" s="12" t="s">
        <v>202</v>
      </c>
      <c r="E112" s="10" t="s">
        <v>182</v>
      </c>
      <c r="F112" s="10" t="s">
        <v>295</v>
      </c>
      <c r="G112" s="10">
        <v>800</v>
      </c>
      <c r="H112" s="10">
        <v>43.223280555555554</v>
      </c>
      <c r="I112" s="10">
        <v>36.897002777777779</v>
      </c>
      <c r="J112" s="10" t="s">
        <v>508</v>
      </c>
      <c r="K112" s="10" t="s">
        <v>53</v>
      </c>
      <c r="L112" s="10" t="s">
        <v>9</v>
      </c>
      <c r="M112" s="10">
        <v>14996</v>
      </c>
      <c r="N112" s="10" t="s">
        <v>219</v>
      </c>
      <c r="S112" s="10">
        <v>1</v>
      </c>
      <c r="T112" s="10">
        <v>1</v>
      </c>
    </row>
    <row r="113" spans="1:22" x14ac:dyDescent="0.25">
      <c r="A113" s="10">
        <v>101</v>
      </c>
      <c r="B113" s="10" t="s">
        <v>215</v>
      </c>
      <c r="C113" s="12" t="s">
        <v>202</v>
      </c>
      <c r="D113" s="12" t="s">
        <v>202</v>
      </c>
      <c r="E113" s="10" t="s">
        <v>54</v>
      </c>
      <c r="F113" s="10" t="s">
        <v>371</v>
      </c>
      <c r="G113" s="10">
        <v>2070</v>
      </c>
      <c r="H113" s="10">
        <f>44+(56/60)+(26/3600)</f>
        <v>44.940555555555555</v>
      </c>
      <c r="I113" s="10">
        <f>38+(0/60)+(30/3600)</f>
        <v>38.008333333333333</v>
      </c>
      <c r="J113" s="11" t="s">
        <v>507</v>
      </c>
      <c r="K113" s="10" t="s">
        <v>465</v>
      </c>
      <c r="L113" s="10" t="s">
        <v>9</v>
      </c>
      <c r="M113" s="10">
        <v>17102</v>
      </c>
      <c r="N113" s="10" t="s">
        <v>215</v>
      </c>
      <c r="S113" s="10">
        <v>1</v>
      </c>
      <c r="T113" s="10">
        <v>1</v>
      </c>
    </row>
    <row r="114" spans="1:22" x14ac:dyDescent="0.25">
      <c r="A114" s="10">
        <v>102</v>
      </c>
      <c r="B114" s="10" t="s">
        <v>216</v>
      </c>
      <c r="C114" s="12" t="s">
        <v>202</v>
      </c>
      <c r="D114" s="12" t="s">
        <v>202</v>
      </c>
      <c r="E114" s="10" t="s">
        <v>54</v>
      </c>
      <c r="F114" s="10" t="s">
        <v>372</v>
      </c>
      <c r="G114" s="10">
        <v>1400</v>
      </c>
      <c r="H114" s="10">
        <v>45.686186111111105</v>
      </c>
      <c r="I114" s="10">
        <v>38.174430555555553</v>
      </c>
      <c r="J114" s="11" t="s">
        <v>506</v>
      </c>
      <c r="K114" s="10" t="s">
        <v>53</v>
      </c>
      <c r="L114" s="10" t="s">
        <v>9</v>
      </c>
      <c r="M114" s="10">
        <v>5150</v>
      </c>
      <c r="N114" s="10" t="s">
        <v>216</v>
      </c>
      <c r="S114" s="10">
        <v>1</v>
      </c>
      <c r="T114" s="10">
        <v>1</v>
      </c>
      <c r="U114" s="10">
        <v>1</v>
      </c>
    </row>
    <row r="115" spans="1:22" x14ac:dyDescent="0.25">
      <c r="A115" s="10">
        <v>103</v>
      </c>
      <c r="B115" s="10" t="s">
        <v>190</v>
      </c>
      <c r="C115" s="12" t="s">
        <v>202</v>
      </c>
      <c r="D115" s="12" t="s">
        <v>202</v>
      </c>
      <c r="E115" s="10" t="s">
        <v>54</v>
      </c>
      <c r="F115" s="10" t="s">
        <v>297</v>
      </c>
      <c r="G115" s="10">
        <v>1352</v>
      </c>
      <c r="H115" s="10">
        <v>45.781944444444441</v>
      </c>
      <c r="I115" s="10">
        <v>38.018944444444443</v>
      </c>
      <c r="J115" s="11" t="s">
        <v>505</v>
      </c>
      <c r="K115" s="10" t="s">
        <v>244</v>
      </c>
      <c r="L115" s="10" t="s">
        <v>207</v>
      </c>
      <c r="M115" s="10" t="s">
        <v>190</v>
      </c>
      <c r="N115" s="10" t="s">
        <v>190</v>
      </c>
      <c r="S115" s="10">
        <v>1</v>
      </c>
    </row>
    <row r="116" spans="1:22" x14ac:dyDescent="0.25">
      <c r="A116" s="10">
        <v>104</v>
      </c>
      <c r="B116" s="10">
        <v>14262</v>
      </c>
      <c r="C116" s="12" t="s">
        <v>202</v>
      </c>
      <c r="D116" s="12" t="s">
        <v>202</v>
      </c>
      <c r="E116" s="10" t="s">
        <v>54</v>
      </c>
      <c r="F116" s="10" t="s">
        <v>292</v>
      </c>
      <c r="G116" s="27">
        <v>1475</v>
      </c>
      <c r="H116" s="10">
        <v>44.91</v>
      </c>
      <c r="I116" s="10">
        <v>37.61</v>
      </c>
      <c r="J116" s="10" t="s">
        <v>100</v>
      </c>
      <c r="K116" s="10" t="s">
        <v>33</v>
      </c>
      <c r="L116" s="10" t="s">
        <v>227</v>
      </c>
      <c r="M116" s="10">
        <v>14262</v>
      </c>
      <c r="N116" s="10">
        <v>14262</v>
      </c>
      <c r="O116" s="10">
        <v>1.08213208755396</v>
      </c>
      <c r="P116" s="10">
        <v>1.50062427028543E-2</v>
      </c>
      <c r="Q116" s="10">
        <v>3</v>
      </c>
      <c r="S116" s="10">
        <v>1</v>
      </c>
    </row>
    <row r="117" spans="1:22" x14ac:dyDescent="0.25">
      <c r="A117" s="10">
        <v>105</v>
      </c>
      <c r="B117" s="10">
        <v>14263</v>
      </c>
      <c r="C117" s="12" t="s">
        <v>202</v>
      </c>
      <c r="D117" s="12" t="s">
        <v>202</v>
      </c>
      <c r="E117" s="10" t="s">
        <v>54</v>
      </c>
      <c r="F117" s="10" t="s">
        <v>286</v>
      </c>
      <c r="G117" s="27">
        <v>1600</v>
      </c>
      <c r="H117" s="10">
        <v>44.82416666666667</v>
      </c>
      <c r="I117" s="10">
        <v>37.437222222222218</v>
      </c>
      <c r="J117" s="10" t="s">
        <v>100</v>
      </c>
      <c r="K117" s="10" t="s">
        <v>33</v>
      </c>
      <c r="L117" s="10" t="s">
        <v>227</v>
      </c>
      <c r="M117" s="10">
        <v>14263</v>
      </c>
      <c r="N117" s="10">
        <v>14263</v>
      </c>
      <c r="O117" s="10">
        <v>1.0544107685792596</v>
      </c>
      <c r="P117" s="10">
        <v>6.7453506391199959E-4</v>
      </c>
      <c r="Q117" s="10">
        <v>2</v>
      </c>
      <c r="R117" s="10" t="s">
        <v>645</v>
      </c>
      <c r="S117" s="10">
        <v>1</v>
      </c>
      <c r="V117" s="10">
        <v>2</v>
      </c>
    </row>
    <row r="118" spans="1:22" x14ac:dyDescent="0.25">
      <c r="A118" s="10">
        <v>106</v>
      </c>
      <c r="B118" s="10" t="s">
        <v>194</v>
      </c>
      <c r="C118" s="12" t="s">
        <v>202</v>
      </c>
      <c r="D118" s="12" t="s">
        <v>202</v>
      </c>
      <c r="E118" s="10" t="s">
        <v>182</v>
      </c>
      <c r="F118" s="10" t="s">
        <v>383</v>
      </c>
      <c r="H118" s="10">
        <v>44.487336111111112</v>
      </c>
      <c r="I118" s="10">
        <v>35.461502777777781</v>
      </c>
      <c r="J118" s="11" t="s">
        <v>504</v>
      </c>
      <c r="L118" s="10" t="s">
        <v>207</v>
      </c>
      <c r="M118" s="10" t="s">
        <v>194</v>
      </c>
      <c r="N118" s="10" t="s">
        <v>194</v>
      </c>
      <c r="S118" s="10">
        <v>1</v>
      </c>
    </row>
    <row r="119" spans="1:22" x14ac:dyDescent="0.25">
      <c r="A119" s="10">
        <v>107</v>
      </c>
      <c r="B119" s="10" t="s">
        <v>213</v>
      </c>
      <c r="C119" s="12" t="s">
        <v>202</v>
      </c>
      <c r="D119" s="12" t="s">
        <v>202</v>
      </c>
      <c r="E119" s="10" t="s">
        <v>54</v>
      </c>
      <c r="F119" s="10" t="s">
        <v>369</v>
      </c>
      <c r="G119" s="10">
        <v>1500</v>
      </c>
      <c r="H119" s="10">
        <v>46.386583333333334</v>
      </c>
      <c r="I119" s="10">
        <v>36.204786111111112</v>
      </c>
      <c r="J119" s="11" t="s">
        <v>503</v>
      </c>
      <c r="K119" s="21" t="s">
        <v>247</v>
      </c>
      <c r="L119" s="10" t="s">
        <v>9</v>
      </c>
      <c r="M119" s="10">
        <v>6317</v>
      </c>
      <c r="N119" s="10" t="s">
        <v>213</v>
      </c>
      <c r="S119" s="10">
        <v>1</v>
      </c>
      <c r="T119" s="10">
        <v>1</v>
      </c>
      <c r="U119" s="10">
        <v>1</v>
      </c>
    </row>
    <row r="120" spans="1:22" x14ac:dyDescent="0.25">
      <c r="A120" s="10">
        <v>108</v>
      </c>
      <c r="B120" s="10" t="s">
        <v>193</v>
      </c>
      <c r="C120" s="12" t="s">
        <v>202</v>
      </c>
      <c r="D120" s="12" t="s">
        <v>202</v>
      </c>
      <c r="E120" s="10" t="s">
        <v>54</v>
      </c>
      <c r="F120" s="10" t="s">
        <v>382</v>
      </c>
      <c r="G120" s="10">
        <v>1950</v>
      </c>
      <c r="H120" s="10">
        <v>47.07533333333334</v>
      </c>
      <c r="I120" s="10">
        <v>35.805927777777775</v>
      </c>
      <c r="J120" s="11" t="s">
        <v>502</v>
      </c>
      <c r="L120" s="10" t="s">
        <v>207</v>
      </c>
      <c r="M120" s="10" t="s">
        <v>193</v>
      </c>
      <c r="N120" s="10" t="s">
        <v>193</v>
      </c>
      <c r="S120" s="10">
        <v>1</v>
      </c>
    </row>
    <row r="121" spans="1:22" x14ac:dyDescent="0.25">
      <c r="A121" s="10">
        <v>109</v>
      </c>
      <c r="B121" s="10">
        <v>14249</v>
      </c>
      <c r="C121" s="12" t="s">
        <v>202</v>
      </c>
      <c r="D121" s="12" t="s">
        <v>202</v>
      </c>
      <c r="E121" s="10" t="s">
        <v>54</v>
      </c>
      <c r="F121" s="10" t="s">
        <v>289</v>
      </c>
      <c r="G121" s="27">
        <v>2015</v>
      </c>
      <c r="H121" s="10">
        <v>47.09</v>
      </c>
      <c r="I121" s="10">
        <v>35.747777777777777</v>
      </c>
      <c r="J121" s="10" t="s">
        <v>99</v>
      </c>
      <c r="K121" s="10" t="s">
        <v>98</v>
      </c>
      <c r="L121" s="10" t="s">
        <v>227</v>
      </c>
      <c r="M121" s="10">
        <v>14249</v>
      </c>
      <c r="N121" s="10">
        <v>14249</v>
      </c>
      <c r="O121" s="10">
        <v>1.1591139629824101</v>
      </c>
      <c r="Q121" s="10">
        <v>1</v>
      </c>
      <c r="R121" s="10" t="s">
        <v>644</v>
      </c>
      <c r="S121" s="10">
        <v>1</v>
      </c>
      <c r="V121" s="10">
        <v>2</v>
      </c>
    </row>
    <row r="122" spans="1:22" x14ac:dyDescent="0.25">
      <c r="A122" s="10">
        <v>110</v>
      </c>
      <c r="B122" s="10" t="s">
        <v>185</v>
      </c>
      <c r="C122" s="12" t="s">
        <v>202</v>
      </c>
      <c r="D122" s="12" t="s">
        <v>202</v>
      </c>
      <c r="E122" s="10" t="s">
        <v>54</v>
      </c>
      <c r="F122" s="10" t="s">
        <v>377</v>
      </c>
      <c r="G122" s="10">
        <v>1200</v>
      </c>
      <c r="H122" s="10">
        <v>46.182166666666667</v>
      </c>
      <c r="I122" s="10">
        <v>34.713333333333338</v>
      </c>
      <c r="J122" s="11" t="s">
        <v>501</v>
      </c>
      <c r="K122" s="10" t="s">
        <v>244</v>
      </c>
      <c r="L122" s="10" t="s">
        <v>207</v>
      </c>
      <c r="M122" s="10" t="s">
        <v>185</v>
      </c>
      <c r="N122" s="10" t="s">
        <v>185</v>
      </c>
      <c r="S122" s="10">
        <v>1</v>
      </c>
      <c r="T122" s="10">
        <v>1</v>
      </c>
    </row>
    <row r="123" spans="1:22" x14ac:dyDescent="0.25">
      <c r="A123" s="10">
        <v>111</v>
      </c>
      <c r="B123" s="10" t="s">
        <v>214</v>
      </c>
      <c r="C123" s="12" t="s">
        <v>202</v>
      </c>
      <c r="D123" s="12" t="s">
        <v>202</v>
      </c>
      <c r="E123" s="10" t="s">
        <v>54</v>
      </c>
      <c r="F123" s="10" t="s">
        <v>370</v>
      </c>
      <c r="G123" s="10">
        <v>1830</v>
      </c>
      <c r="H123" s="10">
        <v>47.664227777777775</v>
      </c>
      <c r="I123" s="10">
        <v>35.515275000000003</v>
      </c>
      <c r="J123" s="11" t="s">
        <v>500</v>
      </c>
      <c r="K123" s="10" t="s">
        <v>465</v>
      </c>
      <c r="L123" s="10" t="s">
        <v>9</v>
      </c>
      <c r="M123" s="10">
        <v>17098</v>
      </c>
      <c r="N123" s="10" t="s">
        <v>214</v>
      </c>
      <c r="S123" s="10">
        <v>1</v>
      </c>
      <c r="T123" s="10">
        <v>1</v>
      </c>
      <c r="U123" s="10">
        <v>1</v>
      </c>
    </row>
    <row r="124" spans="1:22" x14ac:dyDescent="0.25">
      <c r="A124" s="10">
        <v>112</v>
      </c>
      <c r="B124" s="10" t="s">
        <v>217</v>
      </c>
      <c r="C124" s="12" t="s">
        <v>202</v>
      </c>
      <c r="D124" s="12" t="s">
        <v>202</v>
      </c>
      <c r="E124" s="10" t="s">
        <v>54</v>
      </c>
      <c r="F124" s="10" t="s">
        <v>373</v>
      </c>
      <c r="G124" s="10">
        <v>2300</v>
      </c>
      <c r="H124" s="10">
        <v>48.450047222222224</v>
      </c>
      <c r="I124" s="10">
        <v>34.777747222222224</v>
      </c>
      <c r="J124" s="11" t="s">
        <v>499</v>
      </c>
      <c r="K124" s="10" t="s">
        <v>464</v>
      </c>
      <c r="L124" s="10" t="s">
        <v>9</v>
      </c>
      <c r="M124" s="15" t="s">
        <v>208</v>
      </c>
      <c r="N124" s="10" t="s">
        <v>217</v>
      </c>
      <c r="S124" s="10">
        <v>1</v>
      </c>
      <c r="T124" s="10">
        <v>1</v>
      </c>
      <c r="U124" s="10">
        <v>1</v>
      </c>
    </row>
    <row r="125" spans="1:22" x14ac:dyDescent="0.25">
      <c r="A125" s="10">
        <v>113</v>
      </c>
      <c r="B125" s="10" t="s">
        <v>189</v>
      </c>
      <c r="C125" s="12" t="s">
        <v>202</v>
      </c>
      <c r="D125" s="12" t="s">
        <v>202</v>
      </c>
      <c r="E125" s="10" t="s">
        <v>54</v>
      </c>
      <c r="F125" s="10" t="s">
        <v>380</v>
      </c>
      <c r="G125" s="10">
        <v>1550</v>
      </c>
      <c r="H125" s="10">
        <v>48.005749999999999</v>
      </c>
      <c r="I125" s="10">
        <v>34.41663888888889</v>
      </c>
      <c r="J125" s="11" t="s">
        <v>498</v>
      </c>
      <c r="K125" s="10" t="s">
        <v>244</v>
      </c>
      <c r="L125" s="10" t="s">
        <v>207</v>
      </c>
      <c r="M125" s="10" t="s">
        <v>189</v>
      </c>
      <c r="N125" s="10" t="s">
        <v>189</v>
      </c>
      <c r="S125" s="10">
        <v>1</v>
      </c>
      <c r="T125" s="10">
        <v>1</v>
      </c>
    </row>
    <row r="126" spans="1:22" x14ac:dyDescent="0.25">
      <c r="A126" s="10">
        <v>114</v>
      </c>
      <c r="B126" s="10" t="s">
        <v>218</v>
      </c>
      <c r="C126" s="12" t="s">
        <v>202</v>
      </c>
      <c r="D126" s="12" t="s">
        <v>202</v>
      </c>
      <c r="E126" s="10" t="s">
        <v>54</v>
      </c>
      <c r="F126" s="10" t="s">
        <v>294</v>
      </c>
      <c r="H126" s="10">
        <v>49.731883333333336</v>
      </c>
      <c r="I126" s="10">
        <v>33.396644444444441</v>
      </c>
      <c r="J126" s="11" t="s">
        <v>497</v>
      </c>
      <c r="K126" s="10" t="s">
        <v>53</v>
      </c>
      <c r="L126" s="10" t="s">
        <v>9</v>
      </c>
      <c r="M126" s="10">
        <v>9678</v>
      </c>
      <c r="N126" s="10" t="s">
        <v>218</v>
      </c>
      <c r="S126" s="10">
        <v>1</v>
      </c>
      <c r="T126" s="10">
        <v>1</v>
      </c>
      <c r="U126" s="10">
        <v>1</v>
      </c>
    </row>
    <row r="127" spans="1:22" x14ac:dyDescent="0.25">
      <c r="A127" s="10">
        <v>115</v>
      </c>
      <c r="B127" s="10">
        <v>14091</v>
      </c>
      <c r="C127" s="12" t="s">
        <v>204</v>
      </c>
      <c r="D127" s="12" t="s">
        <v>204</v>
      </c>
      <c r="E127" s="10" t="s">
        <v>56</v>
      </c>
      <c r="F127" s="10" t="s">
        <v>343</v>
      </c>
      <c r="H127" s="10">
        <v>39.557499999999997</v>
      </c>
      <c r="I127" s="10">
        <v>39.873055555555553</v>
      </c>
      <c r="J127" s="10" t="s">
        <v>95</v>
      </c>
      <c r="K127" s="10" t="s">
        <v>88</v>
      </c>
      <c r="L127" s="10" t="s">
        <v>227</v>
      </c>
      <c r="M127" s="10">
        <v>14091</v>
      </c>
      <c r="N127" s="10">
        <v>14091</v>
      </c>
      <c r="O127" s="10">
        <v>0.70882757559330301</v>
      </c>
      <c r="P127" s="10">
        <v>1.1287732865695701E-2</v>
      </c>
      <c r="Q127" s="10">
        <v>3</v>
      </c>
      <c r="R127" s="10" t="s">
        <v>671</v>
      </c>
      <c r="V127" s="10">
        <v>2</v>
      </c>
    </row>
    <row r="128" spans="1:22" x14ac:dyDescent="0.25">
      <c r="A128" s="10">
        <v>116</v>
      </c>
      <c r="B128" s="10">
        <v>14077</v>
      </c>
      <c r="C128" s="12" t="s">
        <v>204</v>
      </c>
      <c r="D128" s="12" t="s">
        <v>204</v>
      </c>
      <c r="E128" s="10" t="s">
        <v>56</v>
      </c>
      <c r="F128" s="10" t="s">
        <v>344</v>
      </c>
      <c r="G128" s="27">
        <v>2310</v>
      </c>
      <c r="H128" s="10">
        <v>41.039444444444442</v>
      </c>
      <c r="I128" s="10">
        <v>39.473888888888894</v>
      </c>
      <c r="J128" s="10" t="s">
        <v>94</v>
      </c>
      <c r="K128" s="10" t="s">
        <v>88</v>
      </c>
      <c r="L128" s="10" t="s">
        <v>227</v>
      </c>
      <c r="M128" s="10">
        <v>14077</v>
      </c>
      <c r="N128" s="10">
        <v>14077</v>
      </c>
      <c r="O128" s="10">
        <v>1.52821811380548</v>
      </c>
      <c r="P128" s="10">
        <v>2.1173581911863901E-2</v>
      </c>
      <c r="Q128" s="10">
        <v>4</v>
      </c>
      <c r="V128" s="10">
        <v>2</v>
      </c>
    </row>
    <row r="129" spans="1:22" x14ac:dyDescent="0.25">
      <c r="A129" s="10">
        <v>117</v>
      </c>
      <c r="B129" s="10">
        <v>15263</v>
      </c>
      <c r="C129" s="12" t="s">
        <v>203</v>
      </c>
      <c r="D129" s="12" t="s">
        <v>203</v>
      </c>
      <c r="E129" s="10" t="s">
        <v>4</v>
      </c>
      <c r="F129" s="10" t="s">
        <v>346</v>
      </c>
      <c r="G129" s="27">
        <v>200</v>
      </c>
      <c r="H129" s="10">
        <v>16.415833333333332</v>
      </c>
      <c r="I129" s="10">
        <v>48.130555555555553</v>
      </c>
      <c r="J129" s="10" t="s">
        <v>168</v>
      </c>
      <c r="K129" s="10" t="s">
        <v>98</v>
      </c>
      <c r="L129" s="10" t="s">
        <v>227</v>
      </c>
      <c r="M129" s="10">
        <v>15263</v>
      </c>
      <c r="N129" s="10">
        <v>15263</v>
      </c>
      <c r="O129" s="10">
        <v>0.705367362079239</v>
      </c>
      <c r="P129" s="10">
        <v>4.5617206611958802E-3</v>
      </c>
      <c r="Q129" s="10">
        <v>3</v>
      </c>
      <c r="S129" s="10">
        <v>1</v>
      </c>
      <c r="V129" s="10">
        <v>2</v>
      </c>
    </row>
    <row r="130" spans="1:22" x14ac:dyDescent="0.25">
      <c r="A130" s="10">
        <v>118</v>
      </c>
      <c r="B130" s="10">
        <v>11100</v>
      </c>
      <c r="C130" s="12" t="s">
        <v>203</v>
      </c>
      <c r="D130" s="12" t="s">
        <v>203</v>
      </c>
      <c r="E130" s="10" t="s">
        <v>4</v>
      </c>
      <c r="F130" s="10" t="s">
        <v>346</v>
      </c>
      <c r="G130" s="27">
        <v>200</v>
      </c>
      <c r="H130" s="10">
        <v>16.415833333333332</v>
      </c>
      <c r="I130" s="10">
        <v>48.130555555555553</v>
      </c>
      <c r="J130" s="10" t="s">
        <v>14</v>
      </c>
      <c r="K130" s="10" t="s">
        <v>32</v>
      </c>
      <c r="L130" s="10" t="s">
        <v>227</v>
      </c>
      <c r="M130" s="10">
        <v>11100</v>
      </c>
      <c r="N130" s="10">
        <v>11100</v>
      </c>
      <c r="R130" s="10" t="s">
        <v>15</v>
      </c>
    </row>
    <row r="131" spans="1:22" x14ac:dyDescent="0.25">
      <c r="A131" s="10">
        <v>119</v>
      </c>
      <c r="B131" s="10">
        <v>11724</v>
      </c>
      <c r="C131" s="12" t="s">
        <v>203</v>
      </c>
      <c r="D131" s="12" t="s">
        <v>203</v>
      </c>
      <c r="E131" s="10" t="s">
        <v>18</v>
      </c>
      <c r="F131" s="10" t="s">
        <v>270</v>
      </c>
      <c r="G131" s="27">
        <v>220</v>
      </c>
      <c r="H131" s="10">
        <v>19.668055555555558</v>
      </c>
      <c r="I131" s="10">
        <v>45.11</v>
      </c>
      <c r="J131" s="10" t="s">
        <v>29</v>
      </c>
      <c r="K131" s="10" t="s">
        <v>32</v>
      </c>
      <c r="L131" s="10" t="s">
        <v>227</v>
      </c>
      <c r="M131" s="10">
        <v>11724</v>
      </c>
      <c r="N131" s="10">
        <v>11724</v>
      </c>
      <c r="R131" s="10" t="s">
        <v>623</v>
      </c>
      <c r="S131" s="10">
        <v>1</v>
      </c>
      <c r="T131" s="10">
        <v>1</v>
      </c>
    </row>
    <row r="132" spans="1:22" x14ac:dyDescent="0.25">
      <c r="A132" s="10">
        <v>120</v>
      </c>
      <c r="B132" s="10">
        <v>15170</v>
      </c>
      <c r="C132" s="12" t="s">
        <v>203</v>
      </c>
      <c r="D132" s="12" t="s">
        <v>203</v>
      </c>
      <c r="E132" s="10" t="s">
        <v>18</v>
      </c>
      <c r="F132" s="10" t="s">
        <v>349</v>
      </c>
      <c r="G132" s="27">
        <v>180</v>
      </c>
      <c r="H132" s="10">
        <v>19.903055555555554</v>
      </c>
      <c r="I132" s="10">
        <v>45.107777777777777</v>
      </c>
      <c r="J132" s="10" t="s">
        <v>164</v>
      </c>
      <c r="K132" s="10" t="s">
        <v>33</v>
      </c>
      <c r="L132" s="10" t="s">
        <v>227</v>
      </c>
      <c r="M132" s="10">
        <v>15170</v>
      </c>
      <c r="N132" s="10">
        <v>15170</v>
      </c>
      <c r="O132" s="10">
        <v>0.72876018269394505</v>
      </c>
      <c r="P132" s="10">
        <v>4.1360264914516998E-3</v>
      </c>
      <c r="Q132" s="10">
        <v>3</v>
      </c>
      <c r="S132" s="10">
        <v>1</v>
      </c>
      <c r="V132" s="10">
        <v>2</v>
      </c>
    </row>
    <row r="133" spans="1:22" x14ac:dyDescent="0.25">
      <c r="A133" s="10">
        <v>121</v>
      </c>
      <c r="B133" s="10">
        <v>12396</v>
      </c>
      <c r="C133" s="12" t="s">
        <v>203</v>
      </c>
      <c r="D133" s="12" t="s">
        <v>203</v>
      </c>
      <c r="E133" s="10" t="s">
        <v>26</v>
      </c>
      <c r="F133" s="10" t="s">
        <v>348</v>
      </c>
      <c r="G133" s="27">
        <v>516</v>
      </c>
      <c r="H133" s="10">
        <v>19.270555555555553</v>
      </c>
      <c r="I133" s="10">
        <v>43.790277777777774</v>
      </c>
      <c r="J133" s="10" t="s">
        <v>40</v>
      </c>
      <c r="K133" s="10" t="s">
        <v>32</v>
      </c>
      <c r="L133" s="10" t="s">
        <v>227</v>
      </c>
      <c r="M133" s="10">
        <v>12396</v>
      </c>
      <c r="N133" s="10">
        <v>12396</v>
      </c>
      <c r="O133" s="10">
        <v>0.70991163674881297</v>
      </c>
      <c r="P133" s="10">
        <v>4.3909196205811803E-3</v>
      </c>
      <c r="Q133" s="10">
        <v>3</v>
      </c>
      <c r="R133" s="10" t="s">
        <v>41</v>
      </c>
      <c r="V133" s="10">
        <v>2</v>
      </c>
    </row>
    <row r="134" spans="1:22" x14ac:dyDescent="0.25">
      <c r="A134" s="10">
        <v>122</v>
      </c>
      <c r="B134" s="10">
        <v>11358</v>
      </c>
      <c r="C134" s="12" t="s">
        <v>203</v>
      </c>
      <c r="D134" s="12" t="s">
        <v>203</v>
      </c>
      <c r="E134" s="10" t="s">
        <v>18</v>
      </c>
      <c r="F134" s="10" t="s">
        <v>351</v>
      </c>
      <c r="G134" s="10" t="s">
        <v>22</v>
      </c>
      <c r="H134" s="10">
        <v>21.891666666666666</v>
      </c>
      <c r="I134" s="10">
        <v>43.774999999999999</v>
      </c>
      <c r="J134" s="10" t="s">
        <v>21</v>
      </c>
      <c r="K134" s="10" t="s">
        <v>32</v>
      </c>
      <c r="L134" s="10" t="s">
        <v>227</v>
      </c>
      <c r="M134" s="10">
        <v>11358</v>
      </c>
      <c r="N134" s="10">
        <v>11358</v>
      </c>
      <c r="R134" s="10" t="s">
        <v>622</v>
      </c>
      <c r="S134" s="10">
        <v>1</v>
      </c>
      <c r="T134" s="10">
        <v>1</v>
      </c>
    </row>
    <row r="135" spans="1:22" x14ac:dyDescent="0.25">
      <c r="A135" s="10">
        <v>123</v>
      </c>
      <c r="B135" s="10">
        <v>15772</v>
      </c>
      <c r="C135" s="12" t="s">
        <v>203</v>
      </c>
      <c r="D135" s="12" t="s">
        <v>203</v>
      </c>
      <c r="E135" s="10" t="s">
        <v>18</v>
      </c>
      <c r="F135" s="10" t="s">
        <v>345</v>
      </c>
      <c r="G135" s="27">
        <v>1220</v>
      </c>
      <c r="H135" s="10">
        <v>21.894166666666667</v>
      </c>
      <c r="I135" s="10">
        <v>43.769999999999996</v>
      </c>
      <c r="J135" s="10" t="s">
        <v>173</v>
      </c>
      <c r="K135" s="10" t="s">
        <v>33</v>
      </c>
      <c r="L135" s="10" t="s">
        <v>227</v>
      </c>
      <c r="M135" s="10">
        <v>15772</v>
      </c>
      <c r="N135" s="10">
        <v>15772</v>
      </c>
      <c r="O135" s="10">
        <v>0.699039749956337</v>
      </c>
      <c r="P135" s="10">
        <v>1.47488882373803E-3</v>
      </c>
      <c r="Q135" s="10">
        <v>3</v>
      </c>
      <c r="R135" s="10" t="s">
        <v>634</v>
      </c>
      <c r="S135" s="10">
        <v>1</v>
      </c>
      <c r="T135" s="10">
        <v>1</v>
      </c>
      <c r="U135" s="10">
        <v>1</v>
      </c>
    </row>
    <row r="136" spans="1:22" x14ac:dyDescent="0.25">
      <c r="A136" s="10">
        <v>124</v>
      </c>
      <c r="B136" s="10">
        <v>13879</v>
      </c>
      <c r="C136" s="12" t="s">
        <v>203</v>
      </c>
      <c r="D136" s="12" t="s">
        <v>203</v>
      </c>
      <c r="E136" s="10" t="s">
        <v>18</v>
      </c>
      <c r="F136" s="10" t="s">
        <v>354</v>
      </c>
      <c r="H136" s="10">
        <v>21.88</v>
      </c>
      <c r="I136" s="10">
        <v>43.7</v>
      </c>
      <c r="J136" s="10" t="s">
        <v>77</v>
      </c>
      <c r="K136" s="10" t="s">
        <v>76</v>
      </c>
      <c r="L136" s="10" t="s">
        <v>602</v>
      </c>
      <c r="M136" s="14" t="s">
        <v>603</v>
      </c>
      <c r="N136" s="10">
        <v>13879</v>
      </c>
      <c r="O136" s="10">
        <v>0.66661859134035895</v>
      </c>
      <c r="P136" s="10">
        <v>2.7977229602370299E-2</v>
      </c>
      <c r="Q136" s="10">
        <v>3</v>
      </c>
      <c r="S136" s="10">
        <v>1</v>
      </c>
    </row>
    <row r="137" spans="1:22" x14ac:dyDescent="0.25">
      <c r="A137" s="10">
        <v>125</v>
      </c>
      <c r="B137" s="10">
        <v>14753</v>
      </c>
      <c r="C137" s="12" t="s">
        <v>203</v>
      </c>
      <c r="D137" s="12" t="s">
        <v>203</v>
      </c>
      <c r="E137" s="10" t="s">
        <v>28</v>
      </c>
      <c r="F137" s="10" t="s">
        <v>350</v>
      </c>
      <c r="G137" s="27">
        <v>394</v>
      </c>
      <c r="H137" s="10">
        <v>21.411111111111111</v>
      </c>
      <c r="I137" s="10">
        <v>42.06583333333333</v>
      </c>
      <c r="J137" s="10" t="s">
        <v>153</v>
      </c>
      <c r="K137" s="10" t="s">
        <v>33</v>
      </c>
      <c r="L137" s="10" t="s">
        <v>227</v>
      </c>
      <c r="M137" s="10">
        <v>14753</v>
      </c>
      <c r="N137" s="10">
        <v>14753</v>
      </c>
      <c r="O137" s="10">
        <v>1.7705632874288553</v>
      </c>
      <c r="P137" s="10">
        <v>2.77793457076724E-2</v>
      </c>
      <c r="Q137" s="10">
        <v>3</v>
      </c>
      <c r="R137" s="10" t="s">
        <v>633</v>
      </c>
      <c r="S137" s="10">
        <v>1</v>
      </c>
      <c r="T137" s="10">
        <v>1</v>
      </c>
      <c r="U137" s="10">
        <v>1</v>
      </c>
      <c r="V137" s="10">
        <v>2</v>
      </c>
    </row>
    <row r="138" spans="1:22" x14ac:dyDescent="0.25">
      <c r="A138" s="10">
        <v>126</v>
      </c>
      <c r="B138" s="10">
        <v>14745</v>
      </c>
      <c r="C138" s="12" t="s">
        <v>203</v>
      </c>
      <c r="D138" s="12" t="s">
        <v>203</v>
      </c>
      <c r="E138" s="10" t="s">
        <v>28</v>
      </c>
      <c r="F138" s="10" t="s">
        <v>347</v>
      </c>
      <c r="G138" s="27">
        <v>315</v>
      </c>
      <c r="H138" s="10">
        <v>21.744444444444447</v>
      </c>
      <c r="I138" s="10">
        <v>42.124444444444443</v>
      </c>
      <c r="J138" s="10" t="s">
        <v>152</v>
      </c>
      <c r="K138" s="10" t="s">
        <v>33</v>
      </c>
      <c r="L138" s="10" t="s">
        <v>227</v>
      </c>
      <c r="M138" s="10">
        <v>14745</v>
      </c>
      <c r="N138" s="10">
        <v>14745</v>
      </c>
      <c r="O138" s="10">
        <v>0.70664527180019199</v>
      </c>
      <c r="P138" s="10">
        <v>6.7500820169299298E-3</v>
      </c>
      <c r="Q138" s="10">
        <v>3</v>
      </c>
      <c r="R138" s="10" t="s">
        <v>632</v>
      </c>
      <c r="S138" s="10">
        <v>1</v>
      </c>
      <c r="T138" s="10">
        <v>1</v>
      </c>
      <c r="U138" s="10">
        <v>1</v>
      </c>
    </row>
    <row r="139" spans="1:22" x14ac:dyDescent="0.25">
      <c r="A139" s="10">
        <v>127</v>
      </c>
      <c r="B139" s="10">
        <v>14608</v>
      </c>
      <c r="C139" s="12" t="s">
        <v>203</v>
      </c>
      <c r="D139" s="12" t="s">
        <v>203</v>
      </c>
      <c r="E139" s="10" t="s">
        <v>43</v>
      </c>
      <c r="F139" s="10" t="s">
        <v>276</v>
      </c>
      <c r="G139" s="27">
        <v>102</v>
      </c>
      <c r="H139" s="10">
        <v>30.04527777777778</v>
      </c>
      <c r="I139" s="10">
        <v>47.608888888888892</v>
      </c>
      <c r="J139" s="10" t="s">
        <v>101</v>
      </c>
      <c r="K139" s="10" t="s">
        <v>113</v>
      </c>
      <c r="L139" s="10" t="s">
        <v>227</v>
      </c>
      <c r="M139" s="10">
        <v>14608</v>
      </c>
      <c r="N139" s="10">
        <v>14608</v>
      </c>
      <c r="O139" s="10">
        <v>0.70175619144391299</v>
      </c>
      <c r="P139" s="10">
        <v>8.6239426340350093E-3</v>
      </c>
      <c r="Q139" s="10">
        <v>2</v>
      </c>
    </row>
    <row r="140" spans="1:22" x14ac:dyDescent="0.25">
      <c r="A140" s="10">
        <v>128</v>
      </c>
      <c r="B140" s="10">
        <v>14609</v>
      </c>
      <c r="C140" s="12" t="s">
        <v>203</v>
      </c>
      <c r="D140" s="12" t="s">
        <v>203</v>
      </c>
      <c r="E140" s="10" t="s">
        <v>43</v>
      </c>
      <c r="F140" s="10" t="s">
        <v>274</v>
      </c>
      <c r="G140" s="27">
        <v>88</v>
      </c>
      <c r="H140" s="10">
        <v>29.338055555555556</v>
      </c>
      <c r="I140" s="10">
        <v>47.453888888888891</v>
      </c>
      <c r="J140" s="10" t="s">
        <v>101</v>
      </c>
      <c r="K140" s="10" t="s">
        <v>113</v>
      </c>
      <c r="L140" s="10" t="s">
        <v>227</v>
      </c>
      <c r="M140" s="10">
        <v>14609</v>
      </c>
      <c r="N140" s="10">
        <v>14609</v>
      </c>
      <c r="O140" s="10">
        <v>1.2567760902872001</v>
      </c>
      <c r="P140" s="10">
        <v>4.8423762631266999E-3</v>
      </c>
      <c r="Q140" s="10">
        <v>3</v>
      </c>
      <c r="R140" s="10" t="s">
        <v>626</v>
      </c>
    </row>
    <row r="141" spans="1:22" x14ac:dyDescent="0.25">
      <c r="A141" s="10">
        <v>129</v>
      </c>
      <c r="B141" s="10">
        <v>14610</v>
      </c>
      <c r="C141" s="12" t="s">
        <v>203</v>
      </c>
      <c r="D141" s="12" t="s">
        <v>203</v>
      </c>
      <c r="E141" s="10" t="s">
        <v>114</v>
      </c>
      <c r="F141" s="10" t="s">
        <v>273</v>
      </c>
      <c r="G141" s="27">
        <v>123</v>
      </c>
      <c r="H141" s="10">
        <v>29.252500000000001</v>
      </c>
      <c r="I141" s="10">
        <v>46.767222222222223</v>
      </c>
      <c r="J141" s="10" t="s">
        <v>496</v>
      </c>
      <c r="K141" s="10" t="s">
        <v>113</v>
      </c>
      <c r="L141" s="10" t="s">
        <v>227</v>
      </c>
      <c r="M141" s="10">
        <v>14610</v>
      </c>
      <c r="N141" s="10">
        <v>14610</v>
      </c>
      <c r="O141" s="10">
        <v>0.71169397991722805</v>
      </c>
      <c r="P141" s="10">
        <v>1.42489556935434E-2</v>
      </c>
      <c r="Q141" s="10">
        <v>3</v>
      </c>
      <c r="R141" s="10" t="s">
        <v>627</v>
      </c>
      <c r="V141" s="10">
        <v>2</v>
      </c>
    </row>
    <row r="142" spans="1:22" x14ac:dyDescent="0.25">
      <c r="A142" s="10">
        <v>130</v>
      </c>
      <c r="B142" s="10">
        <v>14198</v>
      </c>
      <c r="C142" s="12" t="s">
        <v>203</v>
      </c>
      <c r="D142" s="12" t="s">
        <v>203</v>
      </c>
      <c r="E142" s="10" t="s">
        <v>43</v>
      </c>
      <c r="F142" s="10" t="s">
        <v>361</v>
      </c>
      <c r="G142" s="27">
        <v>60</v>
      </c>
      <c r="H142" s="10">
        <v>30.297222222222224</v>
      </c>
      <c r="I142" s="10">
        <v>46.611388888888889</v>
      </c>
      <c r="J142" s="10" t="s">
        <v>97</v>
      </c>
      <c r="K142" s="10" t="s">
        <v>32</v>
      </c>
      <c r="L142" s="10" t="s">
        <v>227</v>
      </c>
      <c r="M142" s="10">
        <v>14198</v>
      </c>
      <c r="N142" s="10">
        <v>14198</v>
      </c>
      <c r="O142" s="10">
        <v>0.71848108045713299</v>
      </c>
      <c r="P142" s="10">
        <v>1.23039532021659E-2</v>
      </c>
      <c r="Q142" s="10">
        <v>3</v>
      </c>
      <c r="R142" s="10" t="s">
        <v>625</v>
      </c>
      <c r="V142" s="10">
        <v>2</v>
      </c>
    </row>
    <row r="143" spans="1:22" x14ac:dyDescent="0.25">
      <c r="A143" s="10">
        <v>131</v>
      </c>
      <c r="B143" s="10">
        <v>14636</v>
      </c>
      <c r="C143" s="12" t="s">
        <v>203</v>
      </c>
      <c r="D143" s="12" t="s">
        <v>203</v>
      </c>
      <c r="E143" s="10" t="s">
        <v>13</v>
      </c>
      <c r="F143" s="10" t="s">
        <v>358</v>
      </c>
      <c r="H143" s="10">
        <v>28.421388888888892</v>
      </c>
      <c r="I143" s="10">
        <v>44.499166666666667</v>
      </c>
      <c r="J143" s="10" t="s">
        <v>116</v>
      </c>
      <c r="K143" s="10" t="s">
        <v>115</v>
      </c>
      <c r="L143" s="10" t="s">
        <v>227</v>
      </c>
      <c r="M143" s="10">
        <v>14636</v>
      </c>
      <c r="N143" s="10">
        <v>14636</v>
      </c>
      <c r="O143" s="10">
        <v>1.0472505471336309</v>
      </c>
      <c r="P143" s="10">
        <v>1.0150131111389998E-2</v>
      </c>
      <c r="Q143" s="10">
        <v>3</v>
      </c>
      <c r="S143" s="10">
        <v>1</v>
      </c>
      <c r="T143" s="10">
        <v>1</v>
      </c>
      <c r="U143" s="10">
        <v>1</v>
      </c>
      <c r="V143" s="10">
        <v>2</v>
      </c>
    </row>
    <row r="144" spans="1:22" x14ac:dyDescent="0.25">
      <c r="A144" s="10">
        <v>132</v>
      </c>
      <c r="B144" s="10">
        <v>14637</v>
      </c>
      <c r="C144" s="12" t="s">
        <v>203</v>
      </c>
      <c r="D144" s="12" t="s">
        <v>203</v>
      </c>
      <c r="E144" s="10" t="s">
        <v>13</v>
      </c>
      <c r="F144" s="10" t="s">
        <v>356</v>
      </c>
      <c r="H144" s="10">
        <v>28.470555555555553</v>
      </c>
      <c r="I144" s="10">
        <v>44.466944444444444</v>
      </c>
      <c r="J144" s="10" t="s">
        <v>116</v>
      </c>
      <c r="K144" s="10" t="s">
        <v>115</v>
      </c>
      <c r="L144" s="10" t="s">
        <v>227</v>
      </c>
      <c r="M144" s="10">
        <v>14637</v>
      </c>
      <c r="N144" s="10">
        <v>14637</v>
      </c>
      <c r="O144" s="10">
        <v>0.72595525357019697</v>
      </c>
      <c r="P144" s="10">
        <v>1.9937569075972501E-2</v>
      </c>
      <c r="Q144" s="10">
        <v>2</v>
      </c>
      <c r="S144" s="10">
        <v>1</v>
      </c>
      <c r="T144" s="10">
        <v>1</v>
      </c>
      <c r="U144" s="10">
        <v>1</v>
      </c>
    </row>
    <row r="145" spans="1:22" x14ac:dyDescent="0.25">
      <c r="A145" s="10">
        <v>133</v>
      </c>
      <c r="B145" s="10">
        <v>15205</v>
      </c>
      <c r="C145" s="12" t="s">
        <v>203</v>
      </c>
      <c r="D145" s="12" t="s">
        <v>203</v>
      </c>
      <c r="E145" s="10" t="s">
        <v>19</v>
      </c>
      <c r="F145" s="10" t="s">
        <v>355</v>
      </c>
      <c r="G145" s="27">
        <v>80</v>
      </c>
      <c r="H145" s="10">
        <v>28.40722222222222</v>
      </c>
      <c r="I145" s="10">
        <v>43.573333333333338</v>
      </c>
      <c r="J145" s="10" t="s">
        <v>163</v>
      </c>
      <c r="K145" s="10" t="s">
        <v>165</v>
      </c>
      <c r="L145" s="10" t="s">
        <v>227</v>
      </c>
      <c r="M145" s="10">
        <v>15205</v>
      </c>
      <c r="N145" s="10">
        <v>15205</v>
      </c>
      <c r="O145" s="10">
        <v>0.72128048496306396</v>
      </c>
      <c r="P145" s="10">
        <v>3.8135154520911002E-3</v>
      </c>
      <c r="Q145" s="10">
        <v>3</v>
      </c>
    </row>
    <row r="146" spans="1:22" x14ac:dyDescent="0.25">
      <c r="A146" s="10">
        <v>134</v>
      </c>
      <c r="B146" s="10">
        <v>15834</v>
      </c>
      <c r="C146" s="12" t="s">
        <v>203</v>
      </c>
      <c r="D146" s="12" t="s">
        <v>203</v>
      </c>
      <c r="E146" s="10" t="s">
        <v>19</v>
      </c>
      <c r="F146" s="10" t="s">
        <v>353</v>
      </c>
      <c r="G146" s="27">
        <v>30</v>
      </c>
      <c r="H146" s="10">
        <v>28.556944444444444</v>
      </c>
      <c r="I146" s="10">
        <v>43.454722222222223</v>
      </c>
      <c r="J146" s="10" t="s">
        <v>177</v>
      </c>
      <c r="K146" s="10" t="s">
        <v>176</v>
      </c>
      <c r="L146" s="10" t="s">
        <v>227</v>
      </c>
      <c r="M146" s="10">
        <v>15834</v>
      </c>
      <c r="N146" s="10">
        <v>15834</v>
      </c>
      <c r="O146" s="10">
        <v>0.71658299999999997</v>
      </c>
      <c r="P146" s="10">
        <v>4.6820000000000004E-3</v>
      </c>
      <c r="Q146" s="10">
        <v>5</v>
      </c>
      <c r="S146" s="10">
        <v>1</v>
      </c>
      <c r="T146" s="10">
        <v>1</v>
      </c>
      <c r="U146" s="10">
        <v>1</v>
      </c>
    </row>
    <row r="147" spans="1:22" x14ac:dyDescent="0.25">
      <c r="A147" s="10">
        <v>135</v>
      </c>
      <c r="B147" s="10">
        <v>15833</v>
      </c>
      <c r="C147" s="12" t="s">
        <v>203</v>
      </c>
      <c r="D147" s="12" t="s">
        <v>203</v>
      </c>
      <c r="E147" s="10" t="s">
        <v>19</v>
      </c>
      <c r="F147" s="10" t="s">
        <v>352</v>
      </c>
      <c r="G147" s="27">
        <v>332</v>
      </c>
      <c r="H147" s="10">
        <v>27.880277777777778</v>
      </c>
      <c r="I147" s="10">
        <v>43.262222222222221</v>
      </c>
      <c r="J147" s="10" t="s">
        <v>174</v>
      </c>
      <c r="K147" s="10" t="s">
        <v>176</v>
      </c>
      <c r="L147" s="10" t="s">
        <v>227</v>
      </c>
      <c r="M147" s="10">
        <v>15833</v>
      </c>
      <c r="N147" s="10">
        <v>15833</v>
      </c>
      <c r="O147" s="10">
        <v>0.69860058794146274</v>
      </c>
      <c r="P147" s="10">
        <v>2.8504571874449691E-3</v>
      </c>
      <c r="Q147" s="10">
        <v>3</v>
      </c>
      <c r="S147" s="10">
        <v>1</v>
      </c>
    </row>
    <row r="148" spans="1:22" x14ac:dyDescent="0.25">
      <c r="A148" s="10">
        <v>136</v>
      </c>
      <c r="B148" s="10">
        <v>14642</v>
      </c>
      <c r="C148" s="12" t="s">
        <v>203</v>
      </c>
      <c r="D148" s="12" t="s">
        <v>203</v>
      </c>
      <c r="E148" s="10" t="s">
        <v>56</v>
      </c>
      <c r="F148" s="10" t="s">
        <v>271</v>
      </c>
      <c r="G148" s="27">
        <v>190</v>
      </c>
      <c r="H148" s="10">
        <v>26.911111111111111</v>
      </c>
      <c r="I148" s="10">
        <v>40.882222222222225</v>
      </c>
      <c r="J148" s="10" t="s">
        <v>118</v>
      </c>
      <c r="K148" s="10" t="s">
        <v>53</v>
      </c>
      <c r="L148" s="10" t="s">
        <v>241</v>
      </c>
      <c r="M148" s="23" t="s">
        <v>117</v>
      </c>
      <c r="N148" s="10">
        <v>14642</v>
      </c>
      <c r="R148" s="10" t="s">
        <v>628</v>
      </c>
    </row>
    <row r="149" spans="1:22" x14ac:dyDescent="0.25">
      <c r="A149" s="10">
        <v>137</v>
      </c>
      <c r="B149" s="10" t="s">
        <v>210</v>
      </c>
      <c r="C149" s="12" t="s">
        <v>203</v>
      </c>
      <c r="D149" s="12" t="s">
        <v>203</v>
      </c>
      <c r="E149" s="10" t="s">
        <v>56</v>
      </c>
      <c r="F149" s="10" t="s">
        <v>357</v>
      </c>
      <c r="H149" s="10">
        <v>27.26746111111111</v>
      </c>
      <c r="I149" s="10">
        <v>40.782908333333332</v>
      </c>
      <c r="J149" s="10" t="s">
        <v>183</v>
      </c>
      <c r="K149" s="10" t="s">
        <v>463</v>
      </c>
      <c r="L149" s="10" t="s">
        <v>9</v>
      </c>
      <c r="M149" s="10">
        <v>5440</v>
      </c>
      <c r="N149" s="10" t="s">
        <v>210</v>
      </c>
      <c r="S149" s="10">
        <v>1</v>
      </c>
    </row>
    <row r="150" spans="1:22" x14ac:dyDescent="0.25">
      <c r="A150" s="10">
        <v>138</v>
      </c>
      <c r="B150" s="10">
        <v>14689</v>
      </c>
      <c r="C150" s="12" t="s">
        <v>203</v>
      </c>
      <c r="D150" s="12" t="s">
        <v>203</v>
      </c>
      <c r="E150" s="10" t="s">
        <v>56</v>
      </c>
      <c r="F150" s="10" t="s">
        <v>360</v>
      </c>
      <c r="G150" s="27">
        <v>840</v>
      </c>
      <c r="H150" s="10">
        <v>26.8</v>
      </c>
      <c r="I150" s="10">
        <v>39.733333333333334</v>
      </c>
      <c r="J150" s="10" t="s">
        <v>146</v>
      </c>
      <c r="K150" s="10" t="s">
        <v>462</v>
      </c>
      <c r="L150" s="10" t="s">
        <v>228</v>
      </c>
      <c r="M150" s="10" t="s">
        <v>261</v>
      </c>
      <c r="N150" s="10">
        <v>14689</v>
      </c>
      <c r="R150" s="10" t="s">
        <v>631</v>
      </c>
    </row>
    <row r="151" spans="1:22" x14ac:dyDescent="0.25">
      <c r="A151" s="10">
        <v>139</v>
      </c>
      <c r="B151" s="10">
        <v>14688</v>
      </c>
      <c r="C151" s="12" t="s">
        <v>203</v>
      </c>
      <c r="D151" s="12" t="s">
        <v>203</v>
      </c>
      <c r="E151" s="10" t="s">
        <v>56</v>
      </c>
      <c r="F151" s="10" t="s">
        <v>359</v>
      </c>
      <c r="G151" s="27">
        <v>970</v>
      </c>
      <c r="H151" s="10">
        <v>30.15</v>
      </c>
      <c r="I151" s="10">
        <v>39.633333333333333</v>
      </c>
      <c r="J151" s="10" t="s">
        <v>145</v>
      </c>
      <c r="K151" s="10" t="s">
        <v>462</v>
      </c>
      <c r="L151" s="10" t="s">
        <v>228</v>
      </c>
      <c r="M151" s="10" t="s">
        <v>260</v>
      </c>
      <c r="N151" s="10">
        <v>14688</v>
      </c>
      <c r="R151" s="10" t="s">
        <v>630</v>
      </c>
    </row>
    <row r="152" spans="1:22" x14ac:dyDescent="0.25">
      <c r="A152" s="10">
        <v>140</v>
      </c>
      <c r="B152" s="10">
        <v>14110</v>
      </c>
      <c r="C152" s="12" t="s">
        <v>203</v>
      </c>
      <c r="D152" s="12" t="s">
        <v>203</v>
      </c>
      <c r="E152" s="10" t="s">
        <v>56</v>
      </c>
      <c r="F152" s="10" t="s">
        <v>268</v>
      </c>
      <c r="G152" s="27">
        <v>1032</v>
      </c>
      <c r="H152" s="10">
        <v>30.093888888888888</v>
      </c>
      <c r="I152" s="10">
        <v>39.05222222222222</v>
      </c>
      <c r="J152" s="10" t="s">
        <v>96</v>
      </c>
      <c r="K152" s="10" t="s">
        <v>460</v>
      </c>
      <c r="L152" s="10" t="s">
        <v>227</v>
      </c>
      <c r="M152" s="10">
        <v>14110</v>
      </c>
      <c r="N152" s="10">
        <v>14110</v>
      </c>
      <c r="O152" s="10">
        <v>1.4367778789839392</v>
      </c>
      <c r="P152" s="10">
        <v>1.6307495030194595E-2</v>
      </c>
      <c r="Q152" s="10">
        <v>3</v>
      </c>
      <c r="S152" s="10">
        <v>1</v>
      </c>
      <c r="T152" s="10">
        <v>1</v>
      </c>
      <c r="U152" s="10">
        <v>1</v>
      </c>
      <c r="V152" s="10">
        <v>2</v>
      </c>
    </row>
    <row r="153" spans="1:22" x14ac:dyDescent="0.25">
      <c r="A153" s="10">
        <v>141</v>
      </c>
      <c r="B153" s="10" t="s">
        <v>211</v>
      </c>
      <c r="C153" s="12" t="s">
        <v>203</v>
      </c>
      <c r="D153" s="12" t="s">
        <v>203</v>
      </c>
      <c r="E153" s="10" t="s">
        <v>56</v>
      </c>
      <c r="F153" s="10" t="s">
        <v>184</v>
      </c>
      <c r="G153" s="10">
        <v>500</v>
      </c>
      <c r="H153" s="10">
        <v>32.265880555555555</v>
      </c>
      <c r="I153" s="10">
        <v>41.364802777777783</v>
      </c>
      <c r="J153" s="11" t="s">
        <v>495</v>
      </c>
      <c r="K153" s="10" t="s">
        <v>461</v>
      </c>
      <c r="L153" s="10" t="s">
        <v>9</v>
      </c>
      <c r="M153" s="10">
        <v>4702</v>
      </c>
      <c r="N153" s="10" t="s">
        <v>211</v>
      </c>
      <c r="S153" s="10">
        <v>1</v>
      </c>
      <c r="T153" s="10">
        <v>1</v>
      </c>
      <c r="U153" s="10">
        <v>1</v>
      </c>
    </row>
    <row r="154" spans="1:22" x14ac:dyDescent="0.25">
      <c r="A154" s="10">
        <v>142</v>
      </c>
      <c r="B154" s="10">
        <v>13637</v>
      </c>
      <c r="C154" s="12" t="s">
        <v>203</v>
      </c>
      <c r="D154" s="12" t="s">
        <v>203</v>
      </c>
      <c r="E154" s="10" t="s">
        <v>68</v>
      </c>
      <c r="F154" s="10" t="s">
        <v>269</v>
      </c>
      <c r="G154" s="27">
        <v>1244</v>
      </c>
      <c r="H154" s="10">
        <v>44.268055555555556</v>
      </c>
      <c r="I154" s="10">
        <v>40.315277777777773</v>
      </c>
      <c r="J154" s="10" t="s">
        <v>69</v>
      </c>
      <c r="K154" s="10" t="s">
        <v>57</v>
      </c>
      <c r="L154" s="10" t="s">
        <v>227</v>
      </c>
      <c r="M154" s="10">
        <v>13637</v>
      </c>
      <c r="N154" s="10">
        <v>13637</v>
      </c>
      <c r="O154" s="10">
        <v>1.1330698764242801</v>
      </c>
      <c r="P154" s="10">
        <v>4.9381731041041547E-3</v>
      </c>
      <c r="Q154" s="10">
        <v>3</v>
      </c>
      <c r="R154" s="10" t="s">
        <v>624</v>
      </c>
      <c r="S154" s="10">
        <v>1</v>
      </c>
      <c r="T154" s="10">
        <v>1</v>
      </c>
      <c r="U154" s="10">
        <v>1</v>
      </c>
      <c r="V154" s="10">
        <v>2</v>
      </c>
    </row>
    <row r="155" spans="1:22" x14ac:dyDescent="0.25">
      <c r="A155" s="10">
        <v>143</v>
      </c>
      <c r="B155" s="10" t="s">
        <v>265</v>
      </c>
      <c r="C155" s="12" t="s">
        <v>203</v>
      </c>
      <c r="D155" s="12" t="s">
        <v>203</v>
      </c>
      <c r="E155" s="10" t="s">
        <v>54</v>
      </c>
      <c r="F155" s="10" t="s">
        <v>272</v>
      </c>
      <c r="H155" s="10">
        <f>44+(30/60)+(47/3600)</f>
        <v>44.513055555555553</v>
      </c>
      <c r="I155" s="10">
        <f>39+(47/60)+(46/3600)</f>
        <v>39.796111111111109</v>
      </c>
      <c r="J155" s="11" t="s">
        <v>489</v>
      </c>
      <c r="L155" s="10" t="s">
        <v>9</v>
      </c>
      <c r="M155" s="10" t="s">
        <v>265</v>
      </c>
      <c r="N155" s="10" t="s">
        <v>265</v>
      </c>
      <c r="R155" s="10" t="s">
        <v>266</v>
      </c>
    </row>
    <row r="156" spans="1:22" x14ac:dyDescent="0.25">
      <c r="A156" s="10">
        <v>144</v>
      </c>
      <c r="B156" s="10">
        <v>12477</v>
      </c>
      <c r="C156" s="12" t="s">
        <v>203</v>
      </c>
      <c r="D156" s="12" t="s">
        <v>203</v>
      </c>
      <c r="E156" s="10" t="s">
        <v>11</v>
      </c>
      <c r="F156" s="10" t="s">
        <v>275</v>
      </c>
      <c r="G156" s="27">
        <v>228</v>
      </c>
      <c r="H156" s="10">
        <v>40.404166666666669</v>
      </c>
      <c r="I156" s="10">
        <v>49.590833333333336</v>
      </c>
      <c r="J156" s="10" t="s">
        <v>42</v>
      </c>
      <c r="K156" s="10" t="s">
        <v>44</v>
      </c>
      <c r="L156" s="10" t="s">
        <v>242</v>
      </c>
      <c r="M156" s="10" t="s">
        <v>243</v>
      </c>
      <c r="N156" s="10">
        <v>12477</v>
      </c>
      <c r="R156" s="10" t="s">
        <v>614</v>
      </c>
      <c r="V156" s="10">
        <v>1</v>
      </c>
    </row>
    <row r="157" spans="1:22" x14ac:dyDescent="0.25">
      <c r="A157" s="10">
        <v>145</v>
      </c>
      <c r="B157" s="10">
        <v>14687</v>
      </c>
      <c r="C157" s="12" t="s">
        <v>203</v>
      </c>
      <c r="D157" s="12" t="s">
        <v>203</v>
      </c>
      <c r="E157" s="10" t="s">
        <v>11</v>
      </c>
      <c r="F157" s="10" t="s">
        <v>248</v>
      </c>
      <c r="G157" s="27">
        <v>0</v>
      </c>
      <c r="H157" s="10">
        <f>44+(44/60)+(0/3600)</f>
        <v>44.733333333333334</v>
      </c>
      <c r="I157" s="10">
        <f>48+(24/60)+(0/3600)</f>
        <v>48.4</v>
      </c>
      <c r="J157" s="10" t="s">
        <v>144</v>
      </c>
      <c r="K157" s="10" t="s">
        <v>143</v>
      </c>
      <c r="L157" s="10" t="s">
        <v>228</v>
      </c>
      <c r="M157" s="10" t="s">
        <v>259</v>
      </c>
      <c r="N157" s="10">
        <v>14687</v>
      </c>
      <c r="R157" s="10" t="s">
        <v>629</v>
      </c>
    </row>
    <row r="159" spans="1:22" x14ac:dyDescent="0.25">
      <c r="A159" s="10" t="s">
        <v>412</v>
      </c>
    </row>
    <row r="160" spans="1:22" x14ac:dyDescent="0.25">
      <c r="A160" s="10" t="s">
        <v>420</v>
      </c>
      <c r="B160" s="10">
        <v>13181</v>
      </c>
      <c r="C160" s="6" t="s">
        <v>421</v>
      </c>
      <c r="D160" s="6" t="s">
        <v>421</v>
      </c>
      <c r="E160" s="5" t="s">
        <v>8</v>
      </c>
      <c r="F160" s="24" t="s">
        <v>422</v>
      </c>
      <c r="G160" s="25">
        <v>682</v>
      </c>
      <c r="H160" s="10">
        <v>15.945</v>
      </c>
      <c r="I160" s="10">
        <v>41.728050000000003</v>
      </c>
      <c r="J160" s="10" t="s">
        <v>524</v>
      </c>
      <c r="K160" s="10" t="s">
        <v>58</v>
      </c>
      <c r="L160" s="24" t="s">
        <v>227</v>
      </c>
      <c r="M160" s="10">
        <v>13181</v>
      </c>
      <c r="N160" s="10">
        <v>13181</v>
      </c>
      <c r="R160" s="5" t="s">
        <v>423</v>
      </c>
      <c r="V160" s="24">
        <v>2</v>
      </c>
    </row>
    <row r="161" spans="1:22" x14ac:dyDescent="0.25">
      <c r="A161" s="10" t="s">
        <v>573</v>
      </c>
      <c r="B161" s="10">
        <v>12421</v>
      </c>
      <c r="C161" s="6" t="s">
        <v>421</v>
      </c>
      <c r="D161" s="6" t="s">
        <v>421</v>
      </c>
      <c r="E161" s="10" t="s">
        <v>8</v>
      </c>
      <c r="F161" s="10" t="s">
        <v>552</v>
      </c>
      <c r="G161" s="27">
        <v>24</v>
      </c>
      <c r="H161" s="10">
        <v>11.326111111111111</v>
      </c>
      <c r="I161" s="10">
        <v>42.786388888888887</v>
      </c>
      <c r="J161" s="10" t="s">
        <v>553</v>
      </c>
      <c r="K161" s="10" t="s">
        <v>554</v>
      </c>
      <c r="L161" s="10" t="s">
        <v>227</v>
      </c>
      <c r="M161" s="10">
        <v>12421</v>
      </c>
      <c r="N161" s="10">
        <v>12421</v>
      </c>
      <c r="V161" s="24">
        <v>2</v>
      </c>
    </row>
    <row r="162" spans="1:22" x14ac:dyDescent="0.25">
      <c r="A162" s="10" t="s">
        <v>577</v>
      </c>
      <c r="B162" s="10">
        <v>14069</v>
      </c>
      <c r="C162" s="6" t="s">
        <v>455</v>
      </c>
      <c r="D162" s="6" t="s">
        <v>455</v>
      </c>
      <c r="E162" s="10" t="s">
        <v>56</v>
      </c>
      <c r="F162" s="10" t="s">
        <v>559</v>
      </c>
      <c r="G162" s="27">
        <v>1315</v>
      </c>
      <c r="H162" s="10">
        <v>40.508055555555558</v>
      </c>
      <c r="I162" s="10">
        <v>38.687777777777775</v>
      </c>
      <c r="J162" s="10" t="s">
        <v>94</v>
      </c>
      <c r="K162" s="10" t="s">
        <v>88</v>
      </c>
      <c r="L162" s="10" t="s">
        <v>227</v>
      </c>
      <c r="M162" s="10">
        <v>14069</v>
      </c>
      <c r="N162" s="10">
        <v>14069</v>
      </c>
      <c r="V162" s="24">
        <v>2</v>
      </c>
    </row>
    <row r="163" spans="1:22" x14ac:dyDescent="0.25">
      <c r="A163" s="10" t="s">
        <v>576</v>
      </c>
      <c r="B163" s="10">
        <v>15267</v>
      </c>
      <c r="C163" s="6" t="s">
        <v>452</v>
      </c>
      <c r="D163" s="6" t="s">
        <v>452</v>
      </c>
      <c r="E163" s="10" t="s">
        <v>543</v>
      </c>
      <c r="F163" s="10" t="s">
        <v>544</v>
      </c>
      <c r="H163" s="10">
        <v>71.016666666666666</v>
      </c>
      <c r="I163" s="10">
        <v>42.366666666666667</v>
      </c>
      <c r="J163" s="10" t="s">
        <v>545</v>
      </c>
      <c r="K163" s="10" t="s">
        <v>546</v>
      </c>
      <c r="L163" s="24" t="s">
        <v>572</v>
      </c>
      <c r="M163" s="10" t="s">
        <v>547</v>
      </c>
      <c r="N163" s="10">
        <v>15267</v>
      </c>
      <c r="V163" s="24">
        <v>2</v>
      </c>
    </row>
    <row r="164" spans="1:22" x14ac:dyDescent="0.25">
      <c r="A164" s="10" t="s">
        <v>579</v>
      </c>
      <c r="B164" s="10">
        <v>12076</v>
      </c>
      <c r="C164" s="6" t="s">
        <v>425</v>
      </c>
      <c r="D164" s="6" t="s">
        <v>425</v>
      </c>
      <c r="E164" s="5" t="s">
        <v>8</v>
      </c>
      <c r="F164" s="24" t="s">
        <v>426</v>
      </c>
      <c r="G164" s="25">
        <v>260</v>
      </c>
      <c r="H164" s="10">
        <v>13.13222</v>
      </c>
      <c r="I164" s="10">
        <v>46.316659999999999</v>
      </c>
      <c r="J164" s="10" t="s">
        <v>525</v>
      </c>
      <c r="K164" s="24" t="s">
        <v>32</v>
      </c>
      <c r="L164" s="24" t="s">
        <v>227</v>
      </c>
      <c r="M164" s="10">
        <v>12076</v>
      </c>
      <c r="N164" s="10">
        <v>12076</v>
      </c>
      <c r="R164" s="5" t="s">
        <v>427</v>
      </c>
    </row>
    <row r="165" spans="1:22" x14ac:dyDescent="0.25">
      <c r="A165" s="10" t="s">
        <v>574</v>
      </c>
      <c r="B165" s="10">
        <v>11188</v>
      </c>
      <c r="C165" s="6" t="s">
        <v>425</v>
      </c>
      <c r="D165" s="6" t="s">
        <v>425</v>
      </c>
      <c r="E165" s="10" t="s">
        <v>8</v>
      </c>
      <c r="F165" s="10" t="s">
        <v>557</v>
      </c>
      <c r="G165" s="27">
        <v>1400</v>
      </c>
      <c r="H165" s="10">
        <v>12.509722222222223</v>
      </c>
      <c r="I165" s="10">
        <v>46.445555555555551</v>
      </c>
      <c r="J165" s="10" t="s">
        <v>558</v>
      </c>
      <c r="K165" s="10" t="s">
        <v>17</v>
      </c>
      <c r="L165" s="10" t="s">
        <v>227</v>
      </c>
      <c r="M165" s="10">
        <v>11188</v>
      </c>
      <c r="N165" s="10">
        <v>11188</v>
      </c>
      <c r="V165" s="24">
        <v>2</v>
      </c>
    </row>
    <row r="166" spans="1:22" x14ac:dyDescent="0.25">
      <c r="A166" s="10" t="s">
        <v>575</v>
      </c>
      <c r="B166" s="10">
        <v>14294</v>
      </c>
      <c r="C166" s="6" t="s">
        <v>459</v>
      </c>
      <c r="D166" s="6" t="s">
        <v>459</v>
      </c>
      <c r="E166" s="10" t="s">
        <v>54</v>
      </c>
      <c r="F166" s="10" t="s">
        <v>569</v>
      </c>
      <c r="G166" s="27">
        <v>1170</v>
      </c>
      <c r="H166" s="10">
        <v>56.99722222222222</v>
      </c>
      <c r="I166" s="10">
        <v>37.986944444444447</v>
      </c>
      <c r="J166" s="10" t="s">
        <v>570</v>
      </c>
      <c r="K166" s="10" t="s">
        <v>571</v>
      </c>
      <c r="L166" s="10" t="s">
        <v>227</v>
      </c>
      <c r="M166" s="10">
        <v>14294</v>
      </c>
      <c r="N166" s="10">
        <v>14294</v>
      </c>
      <c r="V166" s="24">
        <v>2</v>
      </c>
    </row>
    <row r="167" spans="1:22" x14ac:dyDescent="0.25">
      <c r="A167" s="10" t="s">
        <v>424</v>
      </c>
      <c r="B167" s="10">
        <v>14673</v>
      </c>
      <c r="C167" s="6" t="s">
        <v>457</v>
      </c>
      <c r="D167" s="6" t="s">
        <v>457</v>
      </c>
      <c r="E167" s="10" t="s">
        <v>10</v>
      </c>
      <c r="F167" s="10" t="s">
        <v>562</v>
      </c>
      <c r="G167" s="27">
        <v>640</v>
      </c>
      <c r="H167" s="10">
        <v>-3.8916666666666702</v>
      </c>
      <c r="I167" s="10">
        <v>40.259722222222223</v>
      </c>
      <c r="J167" s="10" t="s">
        <v>563</v>
      </c>
      <c r="K167" s="10" t="s">
        <v>564</v>
      </c>
      <c r="L167" s="10" t="s">
        <v>227</v>
      </c>
      <c r="M167" s="10">
        <v>14673</v>
      </c>
      <c r="N167" s="10">
        <v>14673</v>
      </c>
      <c r="V167" s="24">
        <v>2</v>
      </c>
    </row>
    <row r="168" spans="1:22" x14ac:dyDescent="0.25">
      <c r="A168" s="10" t="s">
        <v>578</v>
      </c>
      <c r="B168" s="10">
        <v>14414</v>
      </c>
      <c r="C168" s="6" t="s">
        <v>458</v>
      </c>
      <c r="D168" s="6" t="s">
        <v>458</v>
      </c>
      <c r="E168" s="10" t="s">
        <v>10</v>
      </c>
      <c r="F168" s="10" t="s">
        <v>565</v>
      </c>
      <c r="G168" s="27">
        <v>950</v>
      </c>
      <c r="H168" s="10">
        <v>1.0933333333333333</v>
      </c>
      <c r="I168" s="10">
        <v>41.356944444444444</v>
      </c>
      <c r="J168" s="10" t="s">
        <v>566</v>
      </c>
      <c r="K168" s="10" t="s">
        <v>567</v>
      </c>
      <c r="L168" s="10" t="s">
        <v>232</v>
      </c>
      <c r="M168" s="10" t="s">
        <v>568</v>
      </c>
      <c r="N168" s="10">
        <v>14414</v>
      </c>
      <c r="V168" s="24">
        <v>2</v>
      </c>
    </row>
    <row r="169" spans="1:22" x14ac:dyDescent="0.25">
      <c r="A169" s="10" t="s">
        <v>580</v>
      </c>
      <c r="B169" s="10">
        <v>11242</v>
      </c>
      <c r="C169" s="6" t="s">
        <v>417</v>
      </c>
      <c r="D169" s="6" t="s">
        <v>417</v>
      </c>
      <c r="E169" s="24" t="s">
        <v>18</v>
      </c>
      <c r="F169" s="24" t="s">
        <v>418</v>
      </c>
      <c r="G169" s="7">
        <v>500</v>
      </c>
      <c r="H169" s="10">
        <v>21.955829999999999</v>
      </c>
      <c r="I169" s="10">
        <v>44.441110000000002</v>
      </c>
      <c r="J169" s="10" t="s">
        <v>526</v>
      </c>
      <c r="K169" s="24" t="s">
        <v>32</v>
      </c>
      <c r="L169" s="24" t="s">
        <v>227</v>
      </c>
      <c r="M169" s="10">
        <v>11242</v>
      </c>
      <c r="N169" s="10">
        <v>11242</v>
      </c>
      <c r="R169" s="24" t="s">
        <v>419</v>
      </c>
    </row>
    <row r="170" spans="1:22" x14ac:dyDescent="0.25">
      <c r="A170" s="10" t="s">
        <v>581</v>
      </c>
      <c r="B170" s="10">
        <v>14577</v>
      </c>
      <c r="C170" s="6" t="s">
        <v>417</v>
      </c>
      <c r="D170" s="6" t="s">
        <v>417</v>
      </c>
      <c r="E170" s="24" t="s">
        <v>491</v>
      </c>
      <c r="F170" s="24" t="s">
        <v>449</v>
      </c>
      <c r="G170" s="7">
        <v>893</v>
      </c>
      <c r="H170" s="10">
        <v>20.83305</v>
      </c>
      <c r="I170" s="10">
        <v>40.067770000000003</v>
      </c>
      <c r="J170" s="10" t="s">
        <v>528</v>
      </c>
      <c r="K170" s="10" t="s">
        <v>488</v>
      </c>
      <c r="L170" s="24" t="s">
        <v>227</v>
      </c>
      <c r="M170" s="10">
        <v>14577</v>
      </c>
      <c r="N170" s="10">
        <v>14577</v>
      </c>
      <c r="V170" s="24">
        <v>2</v>
      </c>
    </row>
    <row r="171" spans="1:22" x14ac:dyDescent="0.25">
      <c r="A171" s="10" t="s">
        <v>582</v>
      </c>
      <c r="B171" s="10">
        <v>14579</v>
      </c>
      <c r="C171" s="6" t="s">
        <v>417</v>
      </c>
      <c r="D171" s="6" t="s">
        <v>417</v>
      </c>
      <c r="E171" s="24" t="s">
        <v>19</v>
      </c>
      <c r="F171" s="24" t="s">
        <v>450</v>
      </c>
      <c r="G171" s="7">
        <v>544</v>
      </c>
      <c r="H171" s="10">
        <v>23.433610000000002</v>
      </c>
      <c r="I171" s="10">
        <v>41.532499999999999</v>
      </c>
      <c r="J171" s="10" t="s">
        <v>529</v>
      </c>
      <c r="K171" s="10" t="s">
        <v>488</v>
      </c>
      <c r="L171" s="24" t="s">
        <v>227</v>
      </c>
      <c r="M171" s="10">
        <v>14579</v>
      </c>
      <c r="N171" s="10">
        <v>14579</v>
      </c>
      <c r="V171" s="24">
        <v>2</v>
      </c>
    </row>
    <row r="172" spans="1:22" x14ac:dyDescent="0.25">
      <c r="A172" s="10" t="s">
        <v>583</v>
      </c>
      <c r="B172" s="10">
        <v>13937</v>
      </c>
      <c r="C172" s="6" t="s">
        <v>417</v>
      </c>
      <c r="D172" s="6" t="s">
        <v>417</v>
      </c>
      <c r="E172" s="10" t="s">
        <v>56</v>
      </c>
      <c r="F172" s="24" t="s">
        <v>451</v>
      </c>
      <c r="G172" s="7">
        <v>4</v>
      </c>
      <c r="H172" s="10">
        <v>35.914439999999999</v>
      </c>
      <c r="I172" s="10">
        <v>41.646659999999997</v>
      </c>
      <c r="J172" s="10" t="s">
        <v>527</v>
      </c>
      <c r="K172" s="10" t="s">
        <v>83</v>
      </c>
      <c r="L172" s="24" t="s">
        <v>227</v>
      </c>
      <c r="M172" s="10">
        <v>13937</v>
      </c>
      <c r="N172" s="10">
        <v>13937</v>
      </c>
      <c r="V172" s="24">
        <v>2</v>
      </c>
    </row>
    <row r="173" spans="1:22" x14ac:dyDescent="0.25">
      <c r="A173" s="10" t="s">
        <v>584</v>
      </c>
      <c r="B173" s="10">
        <v>14254</v>
      </c>
      <c r="C173" s="6" t="s">
        <v>456</v>
      </c>
      <c r="D173" s="6" t="s">
        <v>456</v>
      </c>
      <c r="E173" s="10" t="s">
        <v>54</v>
      </c>
      <c r="F173" s="10" t="s">
        <v>560</v>
      </c>
      <c r="G173" s="27">
        <v>2070</v>
      </c>
      <c r="H173" s="10">
        <v>49.954722222222223</v>
      </c>
      <c r="I173" s="10">
        <v>33.788055555555552</v>
      </c>
      <c r="J173" s="10" t="s">
        <v>561</v>
      </c>
      <c r="K173" s="10" t="s">
        <v>98</v>
      </c>
      <c r="L173" s="10" t="s">
        <v>227</v>
      </c>
      <c r="M173" s="10">
        <v>14254</v>
      </c>
      <c r="N173" s="10">
        <v>14254</v>
      </c>
      <c r="V173" s="24">
        <v>2</v>
      </c>
    </row>
    <row r="174" spans="1:22" x14ac:dyDescent="0.25">
      <c r="A174" s="10" t="s">
        <v>585</v>
      </c>
      <c r="B174" s="10">
        <v>11103</v>
      </c>
      <c r="C174" s="6" t="s">
        <v>414</v>
      </c>
      <c r="D174" s="6" t="s">
        <v>414</v>
      </c>
      <c r="E174" s="5" t="s">
        <v>4</v>
      </c>
      <c r="F174" s="24" t="s">
        <v>415</v>
      </c>
      <c r="G174" s="25">
        <v>450</v>
      </c>
      <c r="H174" s="10">
        <v>16.004719999999999</v>
      </c>
      <c r="I174" s="10">
        <v>47.88</v>
      </c>
      <c r="J174" s="10" t="s">
        <v>530</v>
      </c>
      <c r="K174" s="24" t="s">
        <v>32</v>
      </c>
      <c r="L174" s="24" t="s">
        <v>227</v>
      </c>
      <c r="M174" s="10">
        <v>11103</v>
      </c>
      <c r="N174" s="10">
        <v>11103</v>
      </c>
      <c r="R174" s="5" t="s">
        <v>416</v>
      </c>
      <c r="V174" s="24">
        <v>2</v>
      </c>
    </row>
    <row r="175" spans="1:22" x14ac:dyDescent="0.25">
      <c r="A175" s="10" t="s">
        <v>413</v>
      </c>
      <c r="B175" s="5">
        <v>12074</v>
      </c>
      <c r="C175" s="6" t="s">
        <v>414</v>
      </c>
      <c r="D175" s="6" t="s">
        <v>414</v>
      </c>
      <c r="E175" s="5" t="s">
        <v>4</v>
      </c>
      <c r="F175" s="24" t="s">
        <v>454</v>
      </c>
      <c r="G175" s="25">
        <v>460</v>
      </c>
      <c r="H175" s="10">
        <v>16.156379999999999</v>
      </c>
      <c r="I175" s="10">
        <v>47.976660000000003</v>
      </c>
      <c r="J175" s="10" t="s">
        <v>531</v>
      </c>
      <c r="K175" s="24" t="s">
        <v>32</v>
      </c>
      <c r="L175" s="24" t="s">
        <v>227</v>
      </c>
      <c r="M175" s="5">
        <v>12074</v>
      </c>
      <c r="N175" s="5">
        <v>12074</v>
      </c>
      <c r="V175" s="24">
        <v>2</v>
      </c>
    </row>
    <row r="176" spans="1:22" x14ac:dyDescent="0.25">
      <c r="A176" s="10" t="s">
        <v>453</v>
      </c>
      <c r="B176" s="10">
        <v>14556</v>
      </c>
      <c r="C176" s="6" t="s">
        <v>445</v>
      </c>
      <c r="D176" s="6" t="s">
        <v>445</v>
      </c>
      <c r="E176" s="10" t="s">
        <v>68</v>
      </c>
      <c r="F176" s="24" t="s">
        <v>446</v>
      </c>
      <c r="G176" s="7">
        <v>1210</v>
      </c>
      <c r="H176" s="10">
        <v>46.341659999999997</v>
      </c>
      <c r="I176" s="10">
        <v>38.968330000000002</v>
      </c>
      <c r="J176" s="10" t="s">
        <v>538</v>
      </c>
      <c r="K176" s="10" t="s">
        <v>487</v>
      </c>
      <c r="L176" s="24" t="s">
        <v>227</v>
      </c>
      <c r="M176" s="10">
        <v>14556</v>
      </c>
      <c r="N176" s="10">
        <v>14556</v>
      </c>
      <c r="V176" s="24">
        <v>2</v>
      </c>
    </row>
    <row r="177" spans="1:22" x14ac:dyDescent="0.25">
      <c r="A177" s="10" t="s">
        <v>586</v>
      </c>
      <c r="B177" s="10">
        <v>13726</v>
      </c>
      <c r="C177" s="6" t="s">
        <v>445</v>
      </c>
      <c r="D177" s="6" t="s">
        <v>445</v>
      </c>
      <c r="E177" s="24" t="s">
        <v>493</v>
      </c>
      <c r="F177" s="24" t="s">
        <v>447</v>
      </c>
      <c r="G177" s="7">
        <v>609</v>
      </c>
      <c r="H177" s="10">
        <v>44.704439999999998</v>
      </c>
      <c r="I177" s="10">
        <v>41.849440000000001</v>
      </c>
      <c r="J177" s="10" t="s">
        <v>540</v>
      </c>
      <c r="K177" s="24" t="s">
        <v>32</v>
      </c>
      <c r="L177" s="24" t="s">
        <v>227</v>
      </c>
      <c r="M177" s="10">
        <v>13726</v>
      </c>
      <c r="N177" s="10">
        <v>13726</v>
      </c>
      <c r="V177" s="24">
        <v>2</v>
      </c>
    </row>
    <row r="178" spans="1:22" x14ac:dyDescent="0.25">
      <c r="A178" s="10" t="s">
        <v>587</v>
      </c>
      <c r="B178" s="10">
        <v>11095</v>
      </c>
      <c r="C178" s="6" t="s">
        <v>436</v>
      </c>
      <c r="D178" s="6" t="s">
        <v>436</v>
      </c>
      <c r="E178" s="24" t="s">
        <v>4</v>
      </c>
      <c r="F178" s="24" t="s">
        <v>437</v>
      </c>
      <c r="G178" s="7">
        <v>300</v>
      </c>
      <c r="H178" s="10">
        <v>16.952220000000001</v>
      </c>
      <c r="I178" s="10">
        <v>48.152500000000003</v>
      </c>
      <c r="J178" s="10" t="s">
        <v>532</v>
      </c>
      <c r="K178" s="24" t="s">
        <v>32</v>
      </c>
      <c r="L178" s="24" t="s">
        <v>227</v>
      </c>
      <c r="M178" s="10">
        <v>11095</v>
      </c>
      <c r="N178" s="10">
        <v>11095</v>
      </c>
      <c r="R178" s="24" t="s">
        <v>438</v>
      </c>
    </row>
    <row r="179" spans="1:22" x14ac:dyDescent="0.25">
      <c r="A179" s="10" t="s">
        <v>432</v>
      </c>
      <c r="B179" s="10">
        <v>14558</v>
      </c>
      <c r="C179" s="6" t="s">
        <v>436</v>
      </c>
      <c r="D179" s="6" t="s">
        <v>436</v>
      </c>
      <c r="E179" s="24" t="s">
        <v>10</v>
      </c>
      <c r="F179" s="24" t="s">
        <v>439</v>
      </c>
      <c r="G179" s="7">
        <v>270</v>
      </c>
      <c r="H179" s="10">
        <v>0.95222200000000001</v>
      </c>
      <c r="I179" s="10">
        <v>41.911659999999998</v>
      </c>
      <c r="J179" s="10" t="s">
        <v>533</v>
      </c>
      <c r="K179" s="10" t="s">
        <v>484</v>
      </c>
      <c r="L179" s="24" t="s">
        <v>232</v>
      </c>
      <c r="M179" s="10" t="s">
        <v>483</v>
      </c>
      <c r="N179" s="10">
        <v>14558</v>
      </c>
      <c r="V179" s="24">
        <v>2</v>
      </c>
    </row>
    <row r="180" spans="1:22" x14ac:dyDescent="0.25">
      <c r="A180" s="10" t="s">
        <v>428</v>
      </c>
      <c r="B180" s="10">
        <v>14336</v>
      </c>
      <c r="C180" s="6" t="s">
        <v>436</v>
      </c>
      <c r="D180" s="6" t="s">
        <v>436</v>
      </c>
      <c r="E180" s="24" t="s">
        <v>490</v>
      </c>
      <c r="F180" s="24" t="s">
        <v>440</v>
      </c>
      <c r="G180" s="7">
        <v>130</v>
      </c>
      <c r="H180" s="10">
        <v>8.2013879999999997</v>
      </c>
      <c r="I180" s="10">
        <v>50.015000000000001</v>
      </c>
      <c r="J180" s="10" t="s">
        <v>534</v>
      </c>
      <c r="K180" s="10" t="s">
        <v>102</v>
      </c>
      <c r="L180" s="24" t="s">
        <v>227</v>
      </c>
      <c r="M180" s="10">
        <v>14336</v>
      </c>
      <c r="N180" s="10">
        <v>14336</v>
      </c>
      <c r="V180" s="24">
        <v>2</v>
      </c>
    </row>
    <row r="181" spans="1:22" x14ac:dyDescent="0.25">
      <c r="A181" s="10" t="s">
        <v>588</v>
      </c>
      <c r="B181" s="10">
        <v>14179</v>
      </c>
      <c r="C181" s="6" t="s">
        <v>436</v>
      </c>
      <c r="D181" s="6" t="s">
        <v>436</v>
      </c>
      <c r="E181" s="24" t="s">
        <v>4</v>
      </c>
      <c r="F181" s="24" t="s">
        <v>441</v>
      </c>
      <c r="G181" s="7">
        <v>300</v>
      </c>
      <c r="H181" s="10">
        <v>16.931660000000001</v>
      </c>
      <c r="I181" s="10">
        <v>48.12444</v>
      </c>
      <c r="J181" s="10" t="s">
        <v>535</v>
      </c>
      <c r="K181" s="10" t="s">
        <v>98</v>
      </c>
      <c r="L181" s="24" t="s">
        <v>227</v>
      </c>
      <c r="M181" s="10">
        <v>14179</v>
      </c>
      <c r="N181" s="10">
        <v>14179</v>
      </c>
      <c r="V181" s="24">
        <v>2</v>
      </c>
    </row>
    <row r="182" spans="1:22" x14ac:dyDescent="0.25">
      <c r="A182" s="10" t="s">
        <v>589</v>
      </c>
      <c r="B182" s="10">
        <v>13091</v>
      </c>
      <c r="C182" s="6" t="s">
        <v>436</v>
      </c>
      <c r="D182" s="6" t="s">
        <v>436</v>
      </c>
      <c r="E182" s="24" t="s">
        <v>492</v>
      </c>
      <c r="F182" s="24" t="s">
        <v>442</v>
      </c>
      <c r="G182" s="5" t="s">
        <v>443</v>
      </c>
      <c r="H182" s="10">
        <v>18.79027</v>
      </c>
      <c r="I182" s="10">
        <v>47.661380000000001</v>
      </c>
      <c r="J182" s="10" t="s">
        <v>536</v>
      </c>
      <c r="K182" s="10" t="s">
        <v>486</v>
      </c>
      <c r="L182" s="24" t="s">
        <v>227</v>
      </c>
      <c r="M182" s="10">
        <v>13091</v>
      </c>
      <c r="N182" s="10">
        <v>13091</v>
      </c>
      <c r="V182" s="24">
        <v>2</v>
      </c>
    </row>
    <row r="183" spans="1:22" x14ac:dyDescent="0.25">
      <c r="A183" s="10" t="s">
        <v>590</v>
      </c>
      <c r="B183" s="10">
        <v>14607</v>
      </c>
      <c r="C183" s="6" t="s">
        <v>436</v>
      </c>
      <c r="D183" s="6" t="s">
        <v>436</v>
      </c>
      <c r="E183" s="10" t="s">
        <v>43</v>
      </c>
      <c r="F183" s="24" t="s">
        <v>444</v>
      </c>
      <c r="G183" s="7">
        <v>376</v>
      </c>
      <c r="H183" s="10">
        <v>26.08305</v>
      </c>
      <c r="I183" s="10">
        <v>49.39611</v>
      </c>
      <c r="J183" s="10" t="s">
        <v>537</v>
      </c>
      <c r="K183" s="10" t="s">
        <v>113</v>
      </c>
      <c r="L183" s="24" t="s">
        <v>227</v>
      </c>
      <c r="M183" s="10">
        <v>14607</v>
      </c>
      <c r="N183" s="10">
        <v>14607</v>
      </c>
      <c r="V183" s="24">
        <v>2</v>
      </c>
    </row>
    <row r="184" spans="1:22" x14ac:dyDescent="0.25">
      <c r="A184" s="10" t="s">
        <v>591</v>
      </c>
      <c r="B184" s="10">
        <v>14564</v>
      </c>
      <c r="C184" s="6" t="s">
        <v>436</v>
      </c>
      <c r="D184" s="6" t="s">
        <v>436</v>
      </c>
      <c r="E184" s="24" t="s">
        <v>494</v>
      </c>
      <c r="F184" s="24" t="s">
        <v>448</v>
      </c>
      <c r="G184" s="7">
        <v>306</v>
      </c>
      <c r="H184" s="10">
        <v>57.77861</v>
      </c>
      <c r="I184" s="10">
        <v>50.640270000000001</v>
      </c>
      <c r="J184" s="10" t="s">
        <v>539</v>
      </c>
      <c r="K184" s="10" t="s">
        <v>485</v>
      </c>
      <c r="L184" s="24" t="s">
        <v>227</v>
      </c>
      <c r="M184" s="10">
        <v>14564</v>
      </c>
      <c r="N184" s="10">
        <v>14564</v>
      </c>
      <c r="V184" s="24">
        <v>2</v>
      </c>
    </row>
    <row r="185" spans="1:22" x14ac:dyDescent="0.25">
      <c r="A185" s="10" t="s">
        <v>592</v>
      </c>
      <c r="B185" s="10">
        <v>11312</v>
      </c>
      <c r="C185" s="8" t="s">
        <v>433</v>
      </c>
      <c r="D185" s="8" t="s">
        <v>433</v>
      </c>
      <c r="E185" s="9" t="s">
        <v>19</v>
      </c>
      <c r="F185" s="24" t="s">
        <v>434</v>
      </c>
      <c r="G185" s="26">
        <v>820</v>
      </c>
      <c r="H185" s="10">
        <v>23.133880000000001</v>
      </c>
      <c r="I185" s="10">
        <v>42.49277</v>
      </c>
      <c r="J185" s="10" t="s">
        <v>541</v>
      </c>
      <c r="K185" s="24" t="s">
        <v>32</v>
      </c>
      <c r="L185" s="24" t="s">
        <v>227</v>
      </c>
      <c r="M185" s="10">
        <v>11312</v>
      </c>
      <c r="N185" s="10">
        <v>11312</v>
      </c>
      <c r="R185" s="9" t="s">
        <v>435</v>
      </c>
    </row>
    <row r="186" spans="1:22" x14ac:dyDescent="0.25">
      <c r="A186" s="10" t="s">
        <v>593</v>
      </c>
      <c r="B186" s="10">
        <v>14770</v>
      </c>
      <c r="C186" s="6" t="s">
        <v>433</v>
      </c>
      <c r="D186" s="6" t="s">
        <v>433</v>
      </c>
      <c r="E186" s="10" t="s">
        <v>491</v>
      </c>
      <c r="F186" s="10" t="s">
        <v>548</v>
      </c>
      <c r="G186" s="27">
        <v>573</v>
      </c>
      <c r="H186" s="10">
        <v>22.236388888888889</v>
      </c>
      <c r="I186" s="10">
        <v>41.102499999999999</v>
      </c>
      <c r="J186" s="10" t="s">
        <v>549</v>
      </c>
      <c r="K186" s="10" t="s">
        <v>33</v>
      </c>
      <c r="L186" s="10" t="s">
        <v>227</v>
      </c>
      <c r="M186" s="10">
        <v>14770</v>
      </c>
      <c r="N186" s="10">
        <v>14770</v>
      </c>
      <c r="V186" s="24">
        <v>2</v>
      </c>
    </row>
    <row r="187" spans="1:22" x14ac:dyDescent="0.25">
      <c r="A187" s="10" t="s">
        <v>594</v>
      </c>
      <c r="B187" s="10">
        <v>14759</v>
      </c>
      <c r="C187" s="6" t="s">
        <v>433</v>
      </c>
      <c r="D187" s="6" t="s">
        <v>433</v>
      </c>
      <c r="E187" s="10" t="s">
        <v>28</v>
      </c>
      <c r="F187" s="10" t="s">
        <v>550</v>
      </c>
      <c r="G187" s="27">
        <v>1159</v>
      </c>
      <c r="H187" s="10">
        <v>21.533611111111114</v>
      </c>
      <c r="I187" s="10">
        <v>41.401388888888889</v>
      </c>
      <c r="J187" s="10" t="s">
        <v>551</v>
      </c>
      <c r="K187" s="10" t="s">
        <v>33</v>
      </c>
      <c r="L187" s="10" t="s">
        <v>227</v>
      </c>
      <c r="M187" s="10">
        <v>14759</v>
      </c>
      <c r="N187" s="10">
        <v>14759</v>
      </c>
      <c r="V187" s="24">
        <v>2</v>
      </c>
    </row>
    <row r="188" spans="1:22" x14ac:dyDescent="0.25">
      <c r="A188" s="10" t="s">
        <v>595</v>
      </c>
      <c r="B188" s="10">
        <v>11131</v>
      </c>
      <c r="C188" s="6" t="s">
        <v>429</v>
      </c>
      <c r="D188" s="6" t="s">
        <v>429</v>
      </c>
      <c r="E188" s="5" t="s">
        <v>6</v>
      </c>
      <c r="F188" s="24" t="s">
        <v>430</v>
      </c>
      <c r="G188" s="25">
        <v>1070</v>
      </c>
      <c r="H188" s="10">
        <v>13.85444</v>
      </c>
      <c r="I188" s="10">
        <v>45.924439999999997</v>
      </c>
      <c r="J188" s="10" t="s">
        <v>542</v>
      </c>
      <c r="K188" s="24" t="s">
        <v>32</v>
      </c>
      <c r="L188" s="24" t="s">
        <v>227</v>
      </c>
      <c r="M188" s="10">
        <v>11131</v>
      </c>
      <c r="N188" s="10">
        <v>11131</v>
      </c>
      <c r="R188" s="5" t="s">
        <v>431</v>
      </c>
      <c r="V188" s="24">
        <v>2</v>
      </c>
    </row>
    <row r="189" spans="1:22" x14ac:dyDescent="0.25">
      <c r="A189" s="10" t="s">
        <v>596</v>
      </c>
      <c r="B189" s="10">
        <v>12065</v>
      </c>
      <c r="C189" s="6" t="s">
        <v>429</v>
      </c>
      <c r="D189" s="6" t="s">
        <v>429</v>
      </c>
      <c r="E189" s="10" t="s">
        <v>27</v>
      </c>
      <c r="F189" s="10" t="s">
        <v>555</v>
      </c>
      <c r="G189" s="27">
        <v>1260</v>
      </c>
      <c r="H189" s="10">
        <v>15.1875</v>
      </c>
      <c r="I189" s="10">
        <v>44.50416666666667</v>
      </c>
      <c r="J189" s="10" t="s">
        <v>556</v>
      </c>
      <c r="K189" s="10" t="s">
        <v>17</v>
      </c>
      <c r="L189" s="10" t="s">
        <v>227</v>
      </c>
      <c r="M189" s="10">
        <v>12065</v>
      </c>
      <c r="N189" s="10">
        <v>12065</v>
      </c>
      <c r="V189" s="24">
        <v>2</v>
      </c>
    </row>
  </sheetData>
  <sortState ref="A13:AQ157">
    <sortCondition ref="A13:A15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Supplementary_Table_1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Silbernagl, Lisa</dc:creator>
  <cp:lastModifiedBy>C</cp:lastModifiedBy>
  <dcterms:created xsi:type="dcterms:W3CDTF">2019-10-25T13:26:58Z</dcterms:created>
  <dcterms:modified xsi:type="dcterms:W3CDTF">2022-05-31T06:31:01Z</dcterms:modified>
</cp:coreProperties>
</file>