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70073624\06_Manuscripts\sex-specific+diabetes+Layton\"/>
    </mc:Choice>
  </mc:AlternateContent>
  <bookViews>
    <workbookView xWindow="0" yWindow="0" windowWidth="23040" windowHeight="9192"/>
  </bookViews>
  <sheets>
    <sheet name="water permeability" sheetId="1" r:id="rId1"/>
    <sheet name="solute permeability" sheetId="2" r:id="rId2"/>
    <sheet name="specific transporters" sheetId="3" r:id="rId3"/>
    <sheet name="coupled transporter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F4" i="4"/>
  <c r="K40" i="4"/>
  <c r="J40" i="4"/>
  <c r="J38" i="4"/>
  <c r="J24" i="4"/>
  <c r="J22" i="4"/>
  <c r="J12" i="4"/>
  <c r="J10" i="4"/>
  <c r="K24" i="4"/>
  <c r="K22" i="4"/>
  <c r="K12" i="4"/>
  <c r="K10" i="4"/>
  <c r="L24" i="4"/>
  <c r="L22" i="4"/>
  <c r="M32" i="4"/>
  <c r="M30" i="4"/>
  <c r="M28" i="4"/>
  <c r="M26" i="4"/>
  <c r="M24" i="4"/>
  <c r="M22" i="4"/>
  <c r="M20" i="4"/>
  <c r="M18" i="4"/>
  <c r="M14" i="4"/>
  <c r="M16" i="4"/>
  <c r="M10" i="4"/>
  <c r="M12" i="4"/>
  <c r="N32" i="4"/>
  <c r="N30" i="4"/>
  <c r="N28" i="4"/>
  <c r="N26" i="4"/>
  <c r="O32" i="4"/>
  <c r="O30" i="4"/>
  <c r="N20" i="4"/>
  <c r="N18" i="4"/>
  <c r="N16" i="4"/>
  <c r="N14" i="4"/>
  <c r="N12" i="4"/>
  <c r="N10" i="4"/>
  <c r="O28" i="4"/>
  <c r="O26" i="4"/>
  <c r="O14" i="4"/>
  <c r="O16" i="4"/>
  <c r="P6" i="4"/>
  <c r="P34" i="4"/>
  <c r="P36" i="4"/>
  <c r="P8" i="4"/>
  <c r="P8" i="3"/>
  <c r="P22" i="3"/>
  <c r="P20" i="3"/>
  <c r="O8" i="3"/>
  <c r="O20" i="3"/>
  <c r="O22" i="3"/>
  <c r="N18" i="3"/>
  <c r="N30" i="3"/>
  <c r="N28" i="3"/>
  <c r="N24" i="3"/>
  <c r="N26" i="3"/>
  <c r="N20" i="3"/>
  <c r="N22" i="3"/>
  <c r="M18" i="3"/>
  <c r="M30" i="3"/>
  <c r="M28" i="3"/>
  <c r="M26" i="3"/>
  <c r="M24" i="3"/>
  <c r="M20" i="3"/>
  <c r="M22" i="3"/>
  <c r="K34" i="3"/>
  <c r="K32" i="3"/>
  <c r="J34" i="3"/>
  <c r="J32" i="3"/>
  <c r="L18" i="3"/>
  <c r="L16" i="3"/>
  <c r="L22" i="3"/>
  <c r="L20" i="3"/>
  <c r="J14" i="3"/>
  <c r="J10" i="3"/>
  <c r="K22" i="3"/>
  <c r="K20" i="3"/>
  <c r="K12" i="3"/>
  <c r="K10" i="3"/>
  <c r="J22" i="3"/>
  <c r="J20" i="3"/>
  <c r="F4" i="3"/>
  <c r="E4" i="3"/>
  <c r="G10" i="2"/>
  <c r="P8" i="2"/>
  <c r="P4" i="2"/>
  <c r="N8" i="2"/>
  <c r="N4" i="2"/>
  <c r="M8" i="2"/>
  <c r="M4" i="2"/>
  <c r="L8" i="2"/>
  <c r="L4" i="2"/>
  <c r="J8" i="2"/>
  <c r="J4" i="2"/>
  <c r="F8" i="2"/>
  <c r="F4" i="2"/>
  <c r="E8" i="2"/>
  <c r="E4" i="2"/>
  <c r="E10" i="1"/>
  <c r="O8" i="1"/>
  <c r="O4" i="1"/>
  <c r="N24" i="1"/>
  <c r="N22" i="1"/>
  <c r="N16" i="1"/>
  <c r="N14" i="1"/>
  <c r="N8" i="1"/>
  <c r="N4" i="1"/>
  <c r="M24" i="1"/>
  <c r="M22" i="1"/>
  <c r="M16" i="1"/>
  <c r="M14" i="1"/>
  <c r="M8" i="1"/>
  <c r="M4" i="1"/>
  <c r="L24" i="1"/>
  <c r="L22" i="1"/>
  <c r="L8" i="1"/>
  <c r="L16" i="1"/>
  <c r="L14" i="1"/>
  <c r="L4" i="1"/>
  <c r="K8" i="1"/>
  <c r="K4" i="1"/>
  <c r="G4" i="1"/>
  <c r="F4" i="1"/>
  <c r="E8" i="1"/>
  <c r="E4" i="1"/>
  <c r="D10" i="1"/>
  <c r="D8" i="1"/>
  <c r="D4" i="1"/>
</calcChain>
</file>

<file path=xl/sharedStrings.xml><?xml version="1.0" encoding="utf-8"?>
<sst xmlns="http://schemas.openxmlformats.org/spreadsheetml/2006/main" count="312" uniqueCount="47">
  <si>
    <t>Lumen</t>
  </si>
  <si>
    <t>Cell</t>
  </si>
  <si>
    <t>LIS</t>
  </si>
  <si>
    <t>Bath</t>
  </si>
  <si>
    <t>Male</t>
  </si>
  <si>
    <t>Female</t>
  </si>
  <si>
    <t>PT</t>
  </si>
  <si>
    <t>S3</t>
  </si>
  <si>
    <t>SDL</t>
  </si>
  <si>
    <t>LDL</t>
  </si>
  <si>
    <t>LAL</t>
  </si>
  <si>
    <t>mTAL</t>
  </si>
  <si>
    <t>cTAL</t>
  </si>
  <si>
    <t>DCT</t>
  </si>
  <si>
    <t>CNT</t>
  </si>
  <si>
    <t>CCD</t>
  </si>
  <si>
    <t>OMCD</t>
  </si>
  <si>
    <t>IMCD</t>
  </si>
  <si>
    <t>ICA</t>
  </si>
  <si>
    <t>ICB</t>
  </si>
  <si>
    <t>Na</t>
  </si>
  <si>
    <t>K</t>
  </si>
  <si>
    <t>Cl</t>
  </si>
  <si>
    <t>NAKATPase</t>
  </si>
  <si>
    <t>HATPase</t>
  </si>
  <si>
    <t>NKCC2</t>
  </si>
  <si>
    <t>NKCC2B</t>
  </si>
  <si>
    <t>NKCC2F</t>
  </si>
  <si>
    <t>NCC</t>
  </si>
  <si>
    <t>ENaC</t>
  </si>
  <si>
    <t>KCC4</t>
  </si>
  <si>
    <t>NHE3</t>
  </si>
  <si>
    <t>HKATPase</t>
  </si>
  <si>
    <t>Na-H</t>
  </si>
  <si>
    <t>K-Cl</t>
  </si>
  <si>
    <t>Na-K-Cl</t>
  </si>
  <si>
    <t>Na-HPO4</t>
  </si>
  <si>
    <t>Na-HCO3</t>
  </si>
  <si>
    <t>Na-H2PO4</t>
  </si>
  <si>
    <t>Compartment 1</t>
  </si>
  <si>
    <t>Compartment 2</t>
  </si>
  <si>
    <t>Water Permeability (cm/s)</t>
  </si>
  <si>
    <t>Solute permeability (1e-5 cm/s)</t>
  </si>
  <si>
    <t>Solute</t>
  </si>
  <si>
    <t>Specific transporters</t>
  </si>
  <si>
    <t>Specific activity of transporters</t>
  </si>
  <si>
    <t>Specific permeability of coupled transporters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</si>
</sst>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0000"/>
    <numFmt numFmtId="167" formatCode="0.000E+00"/>
    <numFmt numFmtId="168" formatCode="0.0000000"/>
    <numFmt numFmtId="169" formatCode="0.0"/>
    <numFmt numFmtId="170" formatCode="0.0E+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2" fontId="0" fillId="0" borderId="0" xfId="0" applyNumberFormat="1"/>
    <xf numFmtId="166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/>
    <xf numFmtId="2" fontId="0" fillId="0" borderId="2" xfId="0" applyNumberFormat="1" applyBorder="1"/>
    <xf numFmtId="0" fontId="0" fillId="0" borderId="5" xfId="0" applyBorder="1"/>
    <xf numFmtId="0" fontId="2" fillId="0" borderId="5" xfId="0" applyFont="1" applyBorder="1"/>
    <xf numFmtId="2" fontId="0" fillId="0" borderId="5" xfId="0" applyNumberFormat="1" applyBorder="1"/>
    <xf numFmtId="166" fontId="0" fillId="0" borderId="2" xfId="0" applyNumberFormat="1" applyBorder="1"/>
    <xf numFmtId="166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" xfId="0" applyNumberFormat="1" applyBorder="1"/>
    <xf numFmtId="0" fontId="0" fillId="0" borderId="8" xfId="0" applyBorder="1"/>
    <xf numFmtId="2" fontId="0" fillId="0" borderId="0" xfId="0" applyNumberFormat="1" applyBorder="1"/>
    <xf numFmtId="166" fontId="0" fillId="0" borderId="0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Fill="1" applyBorder="1"/>
    <xf numFmtId="0" fontId="0" fillId="0" borderId="2" xfId="0" applyFont="1" applyBorder="1"/>
    <xf numFmtId="2" fontId="0" fillId="0" borderId="2" xfId="0" applyNumberFormat="1" applyFont="1" applyBorder="1"/>
    <xf numFmtId="0" fontId="0" fillId="0" borderId="5" xfId="0" applyFont="1" applyBorder="1"/>
    <xf numFmtId="2" fontId="0" fillId="0" borderId="5" xfId="0" applyNumberFormat="1" applyFont="1" applyBorder="1"/>
    <xf numFmtId="165" fontId="0" fillId="0" borderId="0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6" fontId="0" fillId="0" borderId="2" xfId="0" applyNumberFormat="1" applyFont="1" applyBorder="1"/>
    <xf numFmtId="166" fontId="0" fillId="0" borderId="5" xfId="0" applyNumberFormat="1" applyFont="1" applyBorder="1"/>
    <xf numFmtId="166" fontId="0" fillId="0" borderId="0" xfId="0" applyNumberFormat="1" applyFont="1"/>
    <xf numFmtId="2" fontId="0" fillId="0" borderId="1" xfId="0" applyNumberFormat="1" applyFont="1" applyBorder="1"/>
    <xf numFmtId="2" fontId="0" fillId="0" borderId="0" xfId="0" applyNumberFormat="1" applyFont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2" fontId="0" fillId="0" borderId="0" xfId="0" applyNumberFormat="1" applyFont="1" applyFill="1" applyBorder="1"/>
    <xf numFmtId="169" fontId="0" fillId="0" borderId="0" xfId="0" applyNumberFormat="1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167" fontId="1" fillId="0" borderId="0" xfId="0" applyNumberFormat="1" applyFont="1" applyBorder="1"/>
    <xf numFmtId="167" fontId="1" fillId="0" borderId="5" xfId="0" applyNumberFormat="1" applyFont="1" applyBorder="1"/>
    <xf numFmtId="167" fontId="0" fillId="0" borderId="0" xfId="0" applyNumberFormat="1" applyBorder="1"/>
    <xf numFmtId="167" fontId="0" fillId="0" borderId="5" xfId="0" applyNumberFormat="1" applyBorder="1"/>
    <xf numFmtId="2" fontId="1" fillId="0" borderId="0" xfId="0" applyNumberFormat="1" applyFont="1" applyBorder="1"/>
    <xf numFmtId="2" fontId="1" fillId="0" borderId="5" xfId="0" applyNumberFormat="1" applyFont="1" applyBorder="1"/>
    <xf numFmtId="170" fontId="1" fillId="0" borderId="0" xfId="0" applyNumberFormat="1" applyFont="1" applyBorder="1"/>
    <xf numFmtId="170" fontId="1" fillId="0" borderId="5" xfId="0" applyNumberFormat="1" applyFont="1" applyBorder="1"/>
    <xf numFmtId="170" fontId="0" fillId="0" borderId="0" xfId="0" applyNumberFormat="1"/>
    <xf numFmtId="0" fontId="0" fillId="0" borderId="0" xfId="0" applyBorder="1" applyAlignment="1"/>
    <xf numFmtId="0" fontId="0" fillId="0" borderId="0" xfId="0" applyAlignment="1"/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4" fillId="0" borderId="0" xfId="0" applyNumberFormat="1" applyFont="1" applyBorder="1"/>
    <xf numFmtId="167" fontId="4" fillId="0" borderId="5" xfId="0" applyNumberFormat="1" applyFont="1" applyBorder="1"/>
    <xf numFmtId="11" fontId="4" fillId="0" borderId="0" xfId="0" applyNumberFormat="1" applyFont="1" applyBorder="1"/>
    <xf numFmtId="11" fontId="4" fillId="0" borderId="5" xfId="0" applyNumberFormat="1" applyFont="1" applyBorder="1"/>
    <xf numFmtId="170" fontId="4" fillId="0" borderId="0" xfId="0" applyNumberFormat="1" applyFont="1" applyBorder="1"/>
    <xf numFmtId="170" fontId="4" fillId="0" borderId="5" xfId="0" applyNumberFormat="1" applyFont="1" applyBorder="1"/>
    <xf numFmtId="2" fontId="4" fillId="0" borderId="6" xfId="0" applyNumberFormat="1" applyFont="1" applyBorder="1"/>
    <xf numFmtId="2" fontId="4" fillId="0" borderId="2" xfId="0" applyNumberFormat="1" applyFont="1" applyBorder="1"/>
    <xf numFmtId="2" fontId="4" fillId="0" borderId="7" xfId="0" applyNumberFormat="1" applyFont="1" applyBorder="1"/>
    <xf numFmtId="2" fontId="4" fillId="0" borderId="5" xfId="0" applyNumberFormat="1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0" xfId="0" applyFont="1" applyFill="1" applyBorder="1"/>
    <xf numFmtId="169" fontId="4" fillId="0" borderId="2" xfId="0" applyNumberFormat="1" applyFont="1" applyBorder="1"/>
    <xf numFmtId="166" fontId="4" fillId="0" borderId="2" xfId="0" applyNumberFormat="1" applyFont="1" applyBorder="1"/>
    <xf numFmtId="166" fontId="4" fillId="0" borderId="5" xfId="0" applyNumberFormat="1" applyFont="1" applyBorder="1"/>
    <xf numFmtId="0" fontId="4" fillId="0" borderId="0" xfId="0" applyFont="1" applyBorder="1"/>
    <xf numFmtId="2" fontId="4" fillId="0" borderId="0" xfId="0" applyNumberFormat="1" applyFont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168" fontId="4" fillId="0" borderId="4" xfId="0" applyNumberFormat="1" applyFont="1" applyBorder="1"/>
    <xf numFmtId="168" fontId="4" fillId="0" borderId="0" xfId="0" applyNumberFormat="1" applyFont="1" applyBorder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166" fontId="4" fillId="0" borderId="0" xfId="0" applyNumberFormat="1" applyFont="1" applyBorder="1"/>
    <xf numFmtId="166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L21" sqref="L21:N24"/>
    </sheetView>
  </sheetViews>
  <sheetFormatPr defaultRowHeight="14.4" x14ac:dyDescent="0.3"/>
  <cols>
    <col min="1" max="2" width="13.88671875" bestFit="1" customWidth="1"/>
    <col min="15" max="15" width="9.5546875" bestFit="1" customWidth="1"/>
  </cols>
  <sheetData>
    <row r="1" spans="1:16" ht="15" thickBot="1" x14ac:dyDescent="0.35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x14ac:dyDescent="0.3">
      <c r="A2" s="55" t="s">
        <v>39</v>
      </c>
      <c r="B2" s="55" t="s">
        <v>40</v>
      </c>
      <c r="C2" s="4"/>
      <c r="D2" s="14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19" t="s">
        <v>17</v>
      </c>
    </row>
    <row r="3" spans="1:16" x14ac:dyDescent="0.3">
      <c r="A3" s="58" t="s">
        <v>0</v>
      </c>
      <c r="B3" s="58" t="s">
        <v>1</v>
      </c>
      <c r="C3" s="4" t="s">
        <v>4</v>
      </c>
      <c r="D3" s="78">
        <v>1.11E-2</v>
      </c>
      <c r="E3" s="79">
        <v>1.11E-2</v>
      </c>
      <c r="F3" s="79">
        <v>1.11E-2</v>
      </c>
      <c r="G3" s="79">
        <v>1.11E-2</v>
      </c>
      <c r="H3" s="6">
        <v>0</v>
      </c>
      <c r="I3" s="6">
        <v>1.65E-3</v>
      </c>
      <c r="J3" s="6">
        <v>1.65E-3</v>
      </c>
      <c r="K3" s="79">
        <v>1.17E-3</v>
      </c>
      <c r="L3" s="79">
        <v>3.5999999999999997E-2</v>
      </c>
      <c r="M3" s="79">
        <v>0.1666667</v>
      </c>
      <c r="N3" s="79">
        <v>0.1666667</v>
      </c>
      <c r="O3" s="81">
        <v>4.1354432000000003E-2</v>
      </c>
      <c r="P3" s="4"/>
    </row>
    <row r="4" spans="1:16" ht="15" thickBot="1" x14ac:dyDescent="0.35">
      <c r="A4" s="58"/>
      <c r="B4" s="58"/>
      <c r="C4" s="4" t="s">
        <v>5</v>
      </c>
      <c r="D4" s="80">
        <f>0.0111*0.64</f>
        <v>7.1040000000000001E-3</v>
      </c>
      <c r="E4" s="76">
        <f>0.0111*0.64</f>
        <v>7.1040000000000001E-3</v>
      </c>
      <c r="F4" s="76">
        <f>F3*2</f>
        <v>2.2200000000000001E-2</v>
      </c>
      <c r="G4" s="76">
        <f>G3*2</f>
        <v>2.2200000000000001E-2</v>
      </c>
      <c r="H4" s="4">
        <v>0</v>
      </c>
      <c r="I4" s="4">
        <v>1.65E-3</v>
      </c>
      <c r="J4" s="4">
        <v>1.65E-3</v>
      </c>
      <c r="K4" s="76">
        <f>K3*2</f>
        <v>2.3400000000000001E-3</v>
      </c>
      <c r="L4" s="76">
        <f>L3*1.5</f>
        <v>5.3999999999999992E-2</v>
      </c>
      <c r="M4" s="76">
        <f>M3*2</f>
        <v>0.3333334</v>
      </c>
      <c r="N4" s="76">
        <f>N3*2</f>
        <v>0.3333334</v>
      </c>
      <c r="O4" s="82">
        <f>O3*2</f>
        <v>8.2708864000000007E-2</v>
      </c>
      <c r="P4" s="4"/>
    </row>
    <row r="5" spans="1:16" x14ac:dyDescent="0.3">
      <c r="A5" s="58" t="s">
        <v>0</v>
      </c>
      <c r="B5" s="58" t="s">
        <v>2</v>
      </c>
      <c r="C5" s="5" t="s">
        <v>4</v>
      </c>
      <c r="D5" s="14">
        <v>220</v>
      </c>
      <c r="E5" s="5">
        <v>220</v>
      </c>
      <c r="F5" s="5">
        <v>220</v>
      </c>
      <c r="G5" s="7">
        <v>220</v>
      </c>
      <c r="H5" s="5">
        <v>0</v>
      </c>
      <c r="I5" s="5">
        <v>7.0000000000000007E-2</v>
      </c>
      <c r="J5" s="5">
        <v>7.0000000000000007E-2</v>
      </c>
      <c r="K5" s="5">
        <v>2</v>
      </c>
      <c r="L5" s="8">
        <v>1.1000000000000001</v>
      </c>
      <c r="M5" s="5">
        <v>1.1000000000000001</v>
      </c>
      <c r="N5" s="5">
        <v>28</v>
      </c>
      <c r="O5" s="5">
        <v>1.9850000000000001</v>
      </c>
      <c r="P5" s="4"/>
    </row>
    <row r="6" spans="1:16" ht="15" thickBot="1" x14ac:dyDescent="0.35">
      <c r="A6" s="58"/>
      <c r="B6" s="58"/>
      <c r="C6" s="9" t="s">
        <v>5</v>
      </c>
      <c r="D6" s="15">
        <v>220</v>
      </c>
      <c r="E6" s="9">
        <v>220</v>
      </c>
      <c r="F6" s="9">
        <v>220</v>
      </c>
      <c r="G6" s="10">
        <v>440</v>
      </c>
      <c r="H6" s="9">
        <v>0</v>
      </c>
      <c r="I6" s="9">
        <v>7.0000000000000007E-2</v>
      </c>
      <c r="J6" s="9">
        <v>7.0000000000000007E-2</v>
      </c>
      <c r="K6" s="9">
        <v>2</v>
      </c>
      <c r="L6" s="11">
        <v>1.1000000000000001</v>
      </c>
      <c r="M6" s="9">
        <v>1.1000000000000001</v>
      </c>
      <c r="N6" s="9">
        <v>28</v>
      </c>
      <c r="O6" s="9">
        <v>1.9850000000000001</v>
      </c>
      <c r="P6" s="4"/>
    </row>
    <row r="7" spans="1:16" x14ac:dyDescent="0.3">
      <c r="A7" s="58" t="s">
        <v>1</v>
      </c>
      <c r="B7" s="58" t="s">
        <v>3</v>
      </c>
      <c r="C7" t="s">
        <v>4</v>
      </c>
      <c r="D7" s="80">
        <v>1.11E-2</v>
      </c>
      <c r="E7" s="83">
        <v>1.11E-2</v>
      </c>
      <c r="F7">
        <v>10000</v>
      </c>
      <c r="G7">
        <v>100000</v>
      </c>
      <c r="H7">
        <v>1000</v>
      </c>
      <c r="I7">
        <v>1.65E-3</v>
      </c>
      <c r="J7">
        <v>1.65E-3</v>
      </c>
      <c r="K7" s="83">
        <v>8.3499999999999998E-3</v>
      </c>
      <c r="L7" s="77">
        <v>0.44</v>
      </c>
      <c r="M7" s="83">
        <v>0.33</v>
      </c>
      <c r="N7" s="83">
        <v>0.22</v>
      </c>
      <c r="O7" s="86">
        <v>8.2708999999999994E-3</v>
      </c>
      <c r="P7" s="4"/>
    </row>
    <row r="8" spans="1:16" ht="15" thickBot="1" x14ac:dyDescent="0.35">
      <c r="A8" s="58"/>
      <c r="B8" s="58"/>
      <c r="C8" t="s">
        <v>5</v>
      </c>
      <c r="D8" s="80">
        <f>D7*0.64</f>
        <v>7.1040000000000001E-3</v>
      </c>
      <c r="E8" s="83">
        <f>E7*0.64</f>
        <v>7.1040000000000001E-3</v>
      </c>
      <c r="F8">
        <v>10000</v>
      </c>
      <c r="G8">
        <v>100000</v>
      </c>
      <c r="H8">
        <v>1000</v>
      </c>
      <c r="I8">
        <v>1.65E-3</v>
      </c>
      <c r="J8">
        <v>1.65E-3</v>
      </c>
      <c r="K8" s="83">
        <f>K7*2</f>
        <v>1.67E-2</v>
      </c>
      <c r="L8" s="77">
        <f>L7*1.5</f>
        <v>0.66</v>
      </c>
      <c r="M8" s="83">
        <f>M7*2</f>
        <v>0.66</v>
      </c>
      <c r="N8" s="83">
        <f>N7*2</f>
        <v>0.44</v>
      </c>
      <c r="O8" s="86">
        <f>O7*2</f>
        <v>1.6541799999999999E-2</v>
      </c>
      <c r="P8" s="4"/>
    </row>
    <row r="9" spans="1:16" x14ac:dyDescent="0.3">
      <c r="A9" s="58" t="s">
        <v>1</v>
      </c>
      <c r="B9" s="58" t="s">
        <v>2</v>
      </c>
      <c r="C9" s="5" t="s">
        <v>4</v>
      </c>
      <c r="D9" s="84">
        <v>1.11E-2</v>
      </c>
      <c r="E9" s="70">
        <v>1.11E-2</v>
      </c>
      <c r="F9" s="5">
        <v>10000</v>
      </c>
      <c r="G9" s="5">
        <v>0</v>
      </c>
      <c r="H9" s="5">
        <v>1000</v>
      </c>
      <c r="I9" s="5">
        <v>1.6999999999999999E-3</v>
      </c>
      <c r="J9" s="5">
        <v>1.6999999999999999E-3</v>
      </c>
      <c r="K9" s="5">
        <v>8.3499999999999998E-3</v>
      </c>
      <c r="L9" s="8">
        <v>0.44</v>
      </c>
      <c r="M9" s="5">
        <v>0.33</v>
      </c>
      <c r="N9" s="5">
        <v>0.22</v>
      </c>
      <c r="O9" s="12">
        <v>8.2708999999999994E-3</v>
      </c>
      <c r="P9" s="4"/>
    </row>
    <row r="10" spans="1:16" ht="15" thickBot="1" x14ac:dyDescent="0.35">
      <c r="A10" s="58"/>
      <c r="B10" s="58"/>
      <c r="C10" s="9" t="s">
        <v>5</v>
      </c>
      <c r="D10" s="85">
        <f>D9*0.64</f>
        <v>7.1040000000000001E-3</v>
      </c>
      <c r="E10" s="71">
        <f>E9*0.64</f>
        <v>7.1040000000000001E-3</v>
      </c>
      <c r="F10" s="9">
        <v>10000</v>
      </c>
      <c r="G10" s="9">
        <v>0</v>
      </c>
      <c r="H10" s="9">
        <v>1000</v>
      </c>
      <c r="I10" s="9">
        <v>1.6999999999999999E-3</v>
      </c>
      <c r="J10" s="9">
        <v>1.6999999999999999E-3</v>
      </c>
      <c r="K10" s="9">
        <v>8.3499999999999998E-3</v>
      </c>
      <c r="L10" s="11">
        <v>0.44</v>
      </c>
      <c r="M10" s="9">
        <v>0.33</v>
      </c>
      <c r="N10" s="9">
        <v>0.22</v>
      </c>
      <c r="O10" s="13">
        <v>8.2708999999999994E-3</v>
      </c>
      <c r="P10" s="4"/>
    </row>
    <row r="11" spans="1:16" x14ac:dyDescent="0.3">
      <c r="A11" s="58" t="s">
        <v>2</v>
      </c>
      <c r="B11" s="58" t="s">
        <v>3</v>
      </c>
      <c r="C11" t="s">
        <v>4</v>
      </c>
      <c r="D11" s="3">
        <v>330</v>
      </c>
      <c r="E11">
        <v>330</v>
      </c>
      <c r="F11">
        <v>10000</v>
      </c>
      <c r="G11">
        <v>100000</v>
      </c>
      <c r="H11">
        <v>1000</v>
      </c>
      <c r="I11">
        <v>40</v>
      </c>
      <c r="J11">
        <v>40</v>
      </c>
      <c r="K11">
        <v>35.5</v>
      </c>
      <c r="L11" s="1">
        <v>110</v>
      </c>
      <c r="M11">
        <v>110</v>
      </c>
      <c r="N11">
        <v>41</v>
      </c>
      <c r="O11" s="21">
        <v>33.083550000000002</v>
      </c>
      <c r="P11" s="4"/>
    </row>
    <row r="12" spans="1:16" ht="15" thickBot="1" x14ac:dyDescent="0.35">
      <c r="A12" s="58"/>
      <c r="B12" s="58"/>
      <c r="C12" t="s">
        <v>5</v>
      </c>
      <c r="D12" s="3">
        <v>330</v>
      </c>
      <c r="E12">
        <v>330</v>
      </c>
      <c r="F12">
        <v>10000</v>
      </c>
      <c r="G12">
        <v>100000</v>
      </c>
      <c r="H12">
        <v>1000</v>
      </c>
      <c r="I12">
        <v>40</v>
      </c>
      <c r="J12">
        <v>40</v>
      </c>
      <c r="K12">
        <v>35.5</v>
      </c>
      <c r="L12" s="1">
        <v>110</v>
      </c>
      <c r="M12">
        <v>110</v>
      </c>
      <c r="N12">
        <v>41</v>
      </c>
      <c r="O12" s="21">
        <v>33.083550000000002</v>
      </c>
      <c r="P12" s="4"/>
    </row>
    <row r="13" spans="1:16" x14ac:dyDescent="0.3">
      <c r="A13" s="58" t="s">
        <v>0</v>
      </c>
      <c r="B13" s="58" t="s">
        <v>18</v>
      </c>
      <c r="C13" s="5" t="s">
        <v>4</v>
      </c>
      <c r="D13" s="16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74">
        <v>2.2000000000000001E-4</v>
      </c>
      <c r="M13" s="74">
        <v>2.2000000000000001E-4</v>
      </c>
      <c r="N13" s="74">
        <v>2.2000000000000001E-4</v>
      </c>
      <c r="O13" s="8">
        <v>0</v>
      </c>
      <c r="P13" s="4"/>
    </row>
    <row r="14" spans="1:16" ht="15" thickBot="1" x14ac:dyDescent="0.35">
      <c r="A14" s="58"/>
      <c r="B14" s="58"/>
      <c r="C14" s="9" t="s">
        <v>5</v>
      </c>
      <c r="D14" s="17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75">
        <f>L13*1.5</f>
        <v>3.3E-4</v>
      </c>
      <c r="M14" s="71">
        <f>M13*2</f>
        <v>4.4000000000000002E-4</v>
      </c>
      <c r="N14" s="75">
        <f>N13*2</f>
        <v>4.4000000000000002E-4</v>
      </c>
      <c r="O14" s="11">
        <v>0</v>
      </c>
      <c r="P14" s="4"/>
    </row>
    <row r="15" spans="1:16" x14ac:dyDescent="0.3">
      <c r="A15" s="58" t="s">
        <v>0</v>
      </c>
      <c r="B15" s="58" t="s">
        <v>19</v>
      </c>
      <c r="C15" t="s">
        <v>4</v>
      </c>
      <c r="D15" s="18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87">
        <v>2.2000000000000001E-4</v>
      </c>
      <c r="M15" s="87">
        <v>2.2000000000000001E-4</v>
      </c>
      <c r="N15" s="87">
        <v>2.2000000000000001E-4</v>
      </c>
      <c r="O15" s="20">
        <v>0</v>
      </c>
      <c r="P15" s="4"/>
    </row>
    <row r="16" spans="1:16" ht="15" thickBot="1" x14ac:dyDescent="0.35">
      <c r="A16" s="58"/>
      <c r="B16" s="58"/>
      <c r="C16" t="s">
        <v>5</v>
      </c>
      <c r="D16" s="18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87">
        <f>L15*1.5</f>
        <v>3.3E-4</v>
      </c>
      <c r="M16" s="83">
        <f>M15*2</f>
        <v>4.4000000000000002E-4</v>
      </c>
      <c r="N16" s="87">
        <f>N15*2</f>
        <v>4.4000000000000002E-4</v>
      </c>
      <c r="O16" s="20">
        <v>0</v>
      </c>
      <c r="P16" s="4"/>
    </row>
    <row r="17" spans="1:16" x14ac:dyDescent="0.3">
      <c r="A17" s="58" t="s">
        <v>18</v>
      </c>
      <c r="B17" s="58" t="s">
        <v>2</v>
      </c>
      <c r="C17" s="5" t="s">
        <v>4</v>
      </c>
      <c r="D17" s="16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2">
        <v>5.4999999999999997E-3</v>
      </c>
      <c r="M17" s="12">
        <v>5.4999999999999997E-3</v>
      </c>
      <c r="N17" s="12">
        <v>5.4999999999999997E-3</v>
      </c>
      <c r="O17" s="8">
        <v>0</v>
      </c>
      <c r="P17" s="4"/>
    </row>
    <row r="18" spans="1:16" ht="15" thickBot="1" x14ac:dyDescent="0.35">
      <c r="A18" s="58"/>
      <c r="B18" s="58"/>
      <c r="C18" s="9" t="s">
        <v>5</v>
      </c>
      <c r="D18" s="17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3">
        <v>5.4999999999999997E-3</v>
      </c>
      <c r="M18" s="13">
        <v>5.4999999999999997E-3</v>
      </c>
      <c r="N18" s="13">
        <v>5.4999999999999997E-3</v>
      </c>
      <c r="O18" s="11">
        <v>0</v>
      </c>
      <c r="P18" s="4"/>
    </row>
    <row r="19" spans="1:16" x14ac:dyDescent="0.3">
      <c r="A19" s="58" t="s">
        <v>19</v>
      </c>
      <c r="B19" s="58" t="s">
        <v>2</v>
      </c>
      <c r="C19" t="s">
        <v>4</v>
      </c>
      <c r="D19" s="18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2">
        <v>5.4999999999999997E-3</v>
      </c>
      <c r="M19" s="2">
        <v>5.4999999999999997E-3</v>
      </c>
      <c r="N19" s="2">
        <v>5.4999999999999997E-3</v>
      </c>
      <c r="O19" s="20">
        <v>0</v>
      </c>
      <c r="P19" s="4"/>
    </row>
    <row r="20" spans="1:16" ht="15" thickBot="1" x14ac:dyDescent="0.35">
      <c r="A20" s="58"/>
      <c r="B20" s="58"/>
      <c r="C20" t="s">
        <v>5</v>
      </c>
      <c r="D20" s="18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2">
        <v>5.4999999999999997E-3</v>
      </c>
      <c r="M20" s="2">
        <v>5.4999999999999997E-3</v>
      </c>
      <c r="N20" s="2">
        <v>5.4999999999999997E-3</v>
      </c>
      <c r="O20" s="20">
        <v>0</v>
      </c>
      <c r="P20" s="4"/>
    </row>
    <row r="21" spans="1:16" x14ac:dyDescent="0.3">
      <c r="A21" s="58" t="s">
        <v>18</v>
      </c>
      <c r="B21" s="58" t="s">
        <v>3</v>
      </c>
      <c r="C21" s="5" t="s">
        <v>4</v>
      </c>
      <c r="D21" s="16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74">
        <v>5.4999999999999997E-3</v>
      </c>
      <c r="M21" s="74">
        <v>5.4999999999999997E-3</v>
      </c>
      <c r="N21" s="74">
        <v>5.4999999999999997E-3</v>
      </c>
      <c r="O21" s="8">
        <v>0</v>
      </c>
      <c r="P21" s="4"/>
    </row>
    <row r="22" spans="1:16" ht="15" thickBot="1" x14ac:dyDescent="0.35">
      <c r="A22" s="58"/>
      <c r="B22" s="58"/>
      <c r="C22" s="9" t="s">
        <v>5</v>
      </c>
      <c r="D22" s="17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75">
        <f>L21*1.5</f>
        <v>8.2500000000000004E-3</v>
      </c>
      <c r="M22" s="75">
        <f>M21*2</f>
        <v>1.0999999999999999E-2</v>
      </c>
      <c r="N22" s="75">
        <f>N21*2</f>
        <v>1.0999999999999999E-2</v>
      </c>
      <c r="O22" s="11">
        <v>0</v>
      </c>
      <c r="P22" s="4"/>
    </row>
    <row r="23" spans="1:16" x14ac:dyDescent="0.3">
      <c r="A23" s="58" t="s">
        <v>19</v>
      </c>
      <c r="B23" s="58" t="s">
        <v>3</v>
      </c>
      <c r="C23" t="s">
        <v>4</v>
      </c>
      <c r="D23" s="18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87">
        <v>5.4999999999999997E-3</v>
      </c>
      <c r="M23" s="87">
        <v>5.4999999999999997E-3</v>
      </c>
      <c r="N23" s="87">
        <v>5.4999999999999997E-3</v>
      </c>
      <c r="O23" s="20">
        <v>0</v>
      </c>
      <c r="P23" s="4"/>
    </row>
    <row r="24" spans="1:16" x14ac:dyDescent="0.3">
      <c r="A24" s="58"/>
      <c r="B24" s="58"/>
      <c r="C24" t="s">
        <v>5</v>
      </c>
      <c r="D24" s="18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87">
        <f>L23*1.5</f>
        <v>8.2500000000000004E-3</v>
      </c>
      <c r="M24" s="87">
        <f>M23*2</f>
        <v>1.0999999999999999E-2</v>
      </c>
      <c r="N24" s="87">
        <f>N23*2</f>
        <v>1.0999999999999999E-2</v>
      </c>
      <c r="O24" s="20">
        <v>0</v>
      </c>
      <c r="P24" s="4"/>
    </row>
  </sheetData>
  <mergeCells count="23">
    <mergeCell ref="A21:A22"/>
    <mergeCell ref="B21:B22"/>
    <mergeCell ref="A23:A24"/>
    <mergeCell ref="B23:B24"/>
    <mergeCell ref="A15:A16"/>
    <mergeCell ref="B15:B16"/>
    <mergeCell ref="A17:A18"/>
    <mergeCell ref="A19:A20"/>
    <mergeCell ref="B17:B18"/>
    <mergeCell ref="B19:B20"/>
    <mergeCell ref="A1:O1"/>
    <mergeCell ref="B13:B14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I13" sqref="I13:I14"/>
    </sheetView>
  </sheetViews>
  <sheetFormatPr defaultRowHeight="14.4" x14ac:dyDescent="0.3"/>
  <cols>
    <col min="1" max="2" width="13.88671875" bestFit="1" customWidth="1"/>
    <col min="10" max="15" width="10.5546875" bestFit="1" customWidth="1"/>
    <col min="16" max="16" width="10.77734375" bestFit="1" customWidth="1"/>
  </cols>
  <sheetData>
    <row r="1" spans="1:16" ht="15" thickBot="1" x14ac:dyDescent="0.35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" thickBot="1" x14ac:dyDescent="0.35">
      <c r="A2" s="55" t="s">
        <v>39</v>
      </c>
      <c r="B2" s="55" t="s">
        <v>40</v>
      </c>
      <c r="C2" s="4" t="s">
        <v>43</v>
      </c>
      <c r="E2" s="14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43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19" t="s">
        <v>17</v>
      </c>
    </row>
    <row r="3" spans="1:16" x14ac:dyDescent="0.3">
      <c r="A3" s="58" t="s">
        <v>0</v>
      </c>
      <c r="B3" s="58" t="s">
        <v>2</v>
      </c>
      <c r="C3" s="58" t="s">
        <v>20</v>
      </c>
      <c r="D3" s="5" t="s">
        <v>4</v>
      </c>
      <c r="E3" s="66">
        <v>26000</v>
      </c>
      <c r="F3" s="67">
        <v>26000</v>
      </c>
      <c r="G3" s="27">
        <v>20</v>
      </c>
      <c r="H3" s="27">
        <v>0</v>
      </c>
      <c r="I3" s="70">
        <v>80</v>
      </c>
      <c r="J3" s="67">
        <v>2800</v>
      </c>
      <c r="K3" s="38">
        <v>3080</v>
      </c>
      <c r="L3" s="67">
        <v>800</v>
      </c>
      <c r="M3" s="67">
        <v>1000</v>
      </c>
      <c r="N3" s="67">
        <v>1000</v>
      </c>
      <c r="O3" s="28">
        <v>800</v>
      </c>
      <c r="P3" s="67">
        <v>900</v>
      </c>
    </row>
    <row r="4" spans="1:16" ht="15" thickBot="1" x14ac:dyDescent="0.35">
      <c r="A4" s="58"/>
      <c r="B4" s="58"/>
      <c r="C4" s="58"/>
      <c r="D4" s="9" t="s">
        <v>5</v>
      </c>
      <c r="E4" s="68">
        <f>E3*0.4</f>
        <v>10400</v>
      </c>
      <c r="F4" s="69">
        <f>F3*0.4</f>
        <v>10400</v>
      </c>
      <c r="G4" s="29">
        <v>20</v>
      </c>
      <c r="H4" s="29">
        <v>0</v>
      </c>
      <c r="I4" s="71">
        <v>160</v>
      </c>
      <c r="J4" s="69">
        <f>J3*0.9</f>
        <v>2520</v>
      </c>
      <c r="K4" s="30">
        <v>3080</v>
      </c>
      <c r="L4" s="69">
        <f>L3*1.4</f>
        <v>1120</v>
      </c>
      <c r="M4" s="69">
        <f>M3*1.4</f>
        <v>1400</v>
      </c>
      <c r="N4" s="69">
        <f>N3*1.2</f>
        <v>1200</v>
      </c>
      <c r="O4" s="30">
        <v>800</v>
      </c>
      <c r="P4" s="69">
        <f>P3*1.1</f>
        <v>990.00000000000011</v>
      </c>
    </row>
    <row r="5" spans="1:16" x14ac:dyDescent="0.3">
      <c r="A5" s="58" t="s">
        <v>0</v>
      </c>
      <c r="B5" s="58" t="s">
        <v>2</v>
      </c>
      <c r="C5" s="58" t="s">
        <v>21</v>
      </c>
      <c r="D5" t="s">
        <v>4</v>
      </c>
      <c r="E5" s="37">
        <v>29000</v>
      </c>
      <c r="F5" s="38">
        <v>29000</v>
      </c>
      <c r="G5" s="24">
        <v>1</v>
      </c>
      <c r="H5" s="24">
        <v>0</v>
      </c>
      <c r="I5" s="24">
        <v>100</v>
      </c>
      <c r="J5" s="25">
        <v>3000</v>
      </c>
      <c r="K5" s="38">
        <v>3300</v>
      </c>
      <c r="L5" s="25">
        <v>800</v>
      </c>
      <c r="M5" s="25">
        <v>1200</v>
      </c>
      <c r="N5" s="25">
        <v>1200</v>
      </c>
      <c r="O5" s="25">
        <v>1200</v>
      </c>
      <c r="P5" s="38">
        <v>700</v>
      </c>
    </row>
    <row r="6" spans="1:16" ht="15" thickBot="1" x14ac:dyDescent="0.35">
      <c r="A6" s="58"/>
      <c r="B6" s="58"/>
      <c r="C6" s="58"/>
      <c r="D6" t="s">
        <v>5</v>
      </c>
      <c r="E6" s="37">
        <v>29000</v>
      </c>
      <c r="F6" s="38">
        <v>29000</v>
      </c>
      <c r="G6" s="24">
        <v>1</v>
      </c>
      <c r="H6" s="26">
        <v>0</v>
      </c>
      <c r="I6" s="24">
        <v>100</v>
      </c>
      <c r="J6" s="25">
        <v>3000</v>
      </c>
      <c r="K6" s="30">
        <v>3300</v>
      </c>
      <c r="L6" s="25">
        <v>800</v>
      </c>
      <c r="M6" s="25">
        <v>1200</v>
      </c>
      <c r="N6" s="25">
        <v>1200</v>
      </c>
      <c r="O6" s="25">
        <v>1200</v>
      </c>
      <c r="P6" s="38">
        <v>700</v>
      </c>
    </row>
    <row r="7" spans="1:16" x14ac:dyDescent="0.3">
      <c r="A7" s="58" t="s">
        <v>0</v>
      </c>
      <c r="B7" s="58" t="s">
        <v>2</v>
      </c>
      <c r="C7" s="58" t="s">
        <v>22</v>
      </c>
      <c r="D7" s="5" t="s">
        <v>4</v>
      </c>
      <c r="E7" s="66">
        <v>20000</v>
      </c>
      <c r="F7" s="67">
        <v>20000</v>
      </c>
      <c r="G7" s="5">
        <v>20</v>
      </c>
      <c r="H7" s="5">
        <v>0</v>
      </c>
      <c r="I7" s="70">
        <v>80</v>
      </c>
      <c r="J7" s="67">
        <v>1400</v>
      </c>
      <c r="K7" s="20">
        <v>1540</v>
      </c>
      <c r="L7" s="67">
        <v>500</v>
      </c>
      <c r="M7" s="67">
        <v>1200</v>
      </c>
      <c r="N7" s="67">
        <v>1200</v>
      </c>
      <c r="O7" s="8">
        <v>1000</v>
      </c>
      <c r="P7" s="67">
        <v>1600</v>
      </c>
    </row>
    <row r="8" spans="1:16" ht="15" thickBot="1" x14ac:dyDescent="0.35">
      <c r="A8" s="58"/>
      <c r="B8" s="58"/>
      <c r="C8" s="58"/>
      <c r="D8" s="9" t="s">
        <v>5</v>
      </c>
      <c r="E8" s="68">
        <f>E7*0.4</f>
        <v>8000</v>
      </c>
      <c r="F8" s="69">
        <f>F7*0.4</f>
        <v>8000</v>
      </c>
      <c r="G8" s="9">
        <v>20</v>
      </c>
      <c r="H8" s="9">
        <v>0</v>
      </c>
      <c r="I8" s="71">
        <v>160</v>
      </c>
      <c r="J8" s="69">
        <f>J7*0.9</f>
        <v>1260</v>
      </c>
      <c r="K8" s="11">
        <v>1540</v>
      </c>
      <c r="L8" s="69">
        <f>L7*1.4</f>
        <v>700</v>
      </c>
      <c r="M8" s="69">
        <f>M7*1.4</f>
        <v>1680</v>
      </c>
      <c r="N8" s="69">
        <f>N7*1.2</f>
        <v>1440</v>
      </c>
      <c r="O8" s="11">
        <v>1000</v>
      </c>
      <c r="P8" s="69">
        <f>P7*1.1</f>
        <v>1760.0000000000002</v>
      </c>
    </row>
    <row r="9" spans="1:16" x14ac:dyDescent="0.3">
      <c r="A9" s="58" t="s">
        <v>0</v>
      </c>
      <c r="B9" s="58" t="s">
        <v>1</v>
      </c>
      <c r="C9" s="58" t="s">
        <v>20</v>
      </c>
      <c r="D9" t="s">
        <v>4</v>
      </c>
      <c r="E9" s="18">
        <v>0</v>
      </c>
      <c r="F9" s="41">
        <v>0</v>
      </c>
      <c r="G9" s="70">
        <v>20</v>
      </c>
      <c r="H9" s="27">
        <v>0</v>
      </c>
      <c r="I9" s="72">
        <v>80</v>
      </c>
      <c r="J9" s="39">
        <v>0</v>
      </c>
      <c r="K9" s="39">
        <v>0</v>
      </c>
      <c r="L9" s="40">
        <v>7.1999999999999995E-2</v>
      </c>
      <c r="M9" s="1">
        <v>3</v>
      </c>
      <c r="N9" s="39">
        <v>2</v>
      </c>
      <c r="O9" s="39">
        <v>0</v>
      </c>
      <c r="P9" s="20">
        <v>1</v>
      </c>
    </row>
    <row r="10" spans="1:16" ht="15" thickBot="1" x14ac:dyDescent="0.35">
      <c r="A10" s="58"/>
      <c r="B10" s="58"/>
      <c r="C10" s="58"/>
      <c r="D10" t="s">
        <v>5</v>
      </c>
      <c r="E10" s="17">
        <v>0</v>
      </c>
      <c r="F10" s="41">
        <v>0</v>
      </c>
      <c r="G10" s="71">
        <f>G9*0.5</f>
        <v>10</v>
      </c>
      <c r="H10" s="29">
        <v>0</v>
      </c>
      <c r="I10" s="72">
        <v>160</v>
      </c>
      <c r="J10" s="39">
        <v>0</v>
      </c>
      <c r="K10" s="39">
        <v>0</v>
      </c>
      <c r="L10" s="40">
        <v>7.1999999999999995E-2</v>
      </c>
      <c r="M10" s="1">
        <v>3</v>
      </c>
      <c r="N10" s="39">
        <v>2</v>
      </c>
      <c r="O10" s="39">
        <v>0</v>
      </c>
      <c r="P10" s="20">
        <v>1.5</v>
      </c>
    </row>
    <row r="11" spans="1:16" x14ac:dyDescent="0.3">
      <c r="A11" s="58" t="s">
        <v>0</v>
      </c>
      <c r="B11" s="58" t="s">
        <v>1</v>
      </c>
      <c r="C11" s="58" t="s">
        <v>21</v>
      </c>
      <c r="D11" s="5" t="s">
        <v>4</v>
      </c>
      <c r="E11" s="16">
        <v>2.5000000000000001E-2</v>
      </c>
      <c r="F11" s="32">
        <v>2.5000000000000001E-2</v>
      </c>
      <c r="G11" s="24">
        <v>1</v>
      </c>
      <c r="H11" s="24">
        <v>0</v>
      </c>
      <c r="I11" s="8">
        <v>100</v>
      </c>
      <c r="J11" s="8">
        <v>20</v>
      </c>
      <c r="K11" s="8">
        <v>22</v>
      </c>
      <c r="L11" s="8">
        <v>0.6</v>
      </c>
      <c r="M11" s="34">
        <v>8</v>
      </c>
      <c r="N11" s="73">
        <v>2</v>
      </c>
      <c r="O11" s="74">
        <v>2</v>
      </c>
      <c r="P11" s="67">
        <v>1</v>
      </c>
    </row>
    <row r="12" spans="1:16" ht="15" thickBot="1" x14ac:dyDescent="0.35">
      <c r="A12" s="58"/>
      <c r="B12" s="58"/>
      <c r="C12" s="58"/>
      <c r="D12" s="9" t="s">
        <v>5</v>
      </c>
      <c r="E12" s="17">
        <v>2.5000000000000001E-2</v>
      </c>
      <c r="F12" s="33">
        <v>2.5000000000000001E-2</v>
      </c>
      <c r="G12" s="24">
        <v>1</v>
      </c>
      <c r="H12" s="26">
        <v>0</v>
      </c>
      <c r="I12" s="11">
        <v>100</v>
      </c>
      <c r="J12" s="11">
        <v>20</v>
      </c>
      <c r="K12" s="11">
        <v>22</v>
      </c>
      <c r="L12" s="11">
        <v>0.6</v>
      </c>
      <c r="M12" s="35">
        <v>8</v>
      </c>
      <c r="N12" s="71">
        <v>1.4</v>
      </c>
      <c r="O12" s="75">
        <v>2.4</v>
      </c>
      <c r="P12" s="69">
        <v>1.4</v>
      </c>
    </row>
    <row r="13" spans="1:16" x14ac:dyDescent="0.3">
      <c r="A13" s="58" t="s">
        <v>0</v>
      </c>
      <c r="B13" s="58" t="s">
        <v>1</v>
      </c>
      <c r="C13" s="58" t="s">
        <v>22</v>
      </c>
      <c r="D13" t="s">
        <v>4</v>
      </c>
      <c r="E13" s="18">
        <v>0</v>
      </c>
      <c r="F13" s="1">
        <v>0</v>
      </c>
      <c r="G13" s="70">
        <v>20</v>
      </c>
      <c r="H13" s="5">
        <v>0</v>
      </c>
      <c r="I13" s="77">
        <v>80</v>
      </c>
      <c r="J13" s="1">
        <v>0</v>
      </c>
      <c r="K13" s="1">
        <v>0</v>
      </c>
      <c r="L13" s="1">
        <v>0</v>
      </c>
      <c r="M13" s="36">
        <v>0.8</v>
      </c>
      <c r="N13" s="42">
        <v>0.2</v>
      </c>
      <c r="O13" s="36">
        <v>0</v>
      </c>
      <c r="P13" s="31">
        <v>2.0000000000000001E-4</v>
      </c>
    </row>
    <row r="14" spans="1:16" x14ac:dyDescent="0.3">
      <c r="A14" s="58"/>
      <c r="B14" s="58"/>
      <c r="C14" s="58"/>
      <c r="D14" t="s">
        <v>5</v>
      </c>
      <c r="E14" s="18">
        <v>0</v>
      </c>
      <c r="F14" s="1">
        <v>0</v>
      </c>
      <c r="G14" s="76">
        <v>10</v>
      </c>
      <c r="H14" s="4">
        <v>0</v>
      </c>
      <c r="I14" s="77">
        <v>160</v>
      </c>
      <c r="J14" s="1">
        <v>0</v>
      </c>
      <c r="K14" s="1">
        <v>0</v>
      </c>
      <c r="L14" s="1">
        <v>0</v>
      </c>
      <c r="M14" s="36">
        <v>0.8</v>
      </c>
      <c r="N14" s="24">
        <v>0.2</v>
      </c>
      <c r="O14" s="36">
        <v>0</v>
      </c>
      <c r="P14" s="31">
        <v>2.0000000000000001E-4</v>
      </c>
    </row>
    <row r="15" spans="1:16" x14ac:dyDescent="0.3">
      <c r="H15" s="4"/>
    </row>
  </sheetData>
  <mergeCells count="19">
    <mergeCell ref="C13:C14"/>
    <mergeCell ref="C3:C4"/>
    <mergeCell ref="C5:C6"/>
    <mergeCell ref="C7:C8"/>
    <mergeCell ref="C9:C10"/>
    <mergeCell ref="C11:C12"/>
    <mergeCell ref="A13:A14"/>
    <mergeCell ref="B13:B14"/>
    <mergeCell ref="A7:A8"/>
    <mergeCell ref="B7:B8"/>
    <mergeCell ref="A9:A10"/>
    <mergeCell ref="B9:B10"/>
    <mergeCell ref="A11:A12"/>
    <mergeCell ref="B11:B12"/>
    <mergeCell ref="A1:P1"/>
    <mergeCell ref="A3:A4"/>
    <mergeCell ref="B3:B4"/>
    <mergeCell ref="A5:A6"/>
    <mergeCell ref="B5:B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8" workbookViewId="0">
      <selection activeCell="J23" sqref="J23:N34"/>
    </sheetView>
  </sheetViews>
  <sheetFormatPr defaultRowHeight="14.4" x14ac:dyDescent="0.3"/>
  <cols>
    <col min="1" max="2" width="13.88671875" bestFit="1" customWidth="1"/>
    <col min="3" max="3" width="17.77734375" bestFit="1" customWidth="1"/>
    <col min="5" max="6" width="9.21875" bestFit="1" customWidth="1"/>
    <col min="10" max="12" width="9.21875" bestFit="1" customWidth="1"/>
    <col min="13" max="13" width="9.5546875" bestFit="1" customWidth="1"/>
    <col min="14" max="16" width="9.21875" bestFit="1" customWidth="1"/>
  </cols>
  <sheetData>
    <row r="1" spans="1:16" x14ac:dyDescent="0.3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" thickBot="1" x14ac:dyDescent="0.35">
      <c r="A2" s="55" t="s">
        <v>39</v>
      </c>
      <c r="B2" s="55" t="s">
        <v>40</v>
      </c>
      <c r="C2" s="56" t="s">
        <v>44</v>
      </c>
      <c r="D2" s="56"/>
      <c r="E2" s="44" t="s">
        <v>6</v>
      </c>
      <c r="F2" s="43" t="s">
        <v>7</v>
      </c>
      <c r="G2" s="43" t="s">
        <v>8</v>
      </c>
      <c r="H2" s="43" t="s">
        <v>9</v>
      </c>
      <c r="I2" s="43" t="s">
        <v>10</v>
      </c>
      <c r="J2" s="43" t="s">
        <v>11</v>
      </c>
      <c r="K2" s="43" t="s">
        <v>12</v>
      </c>
      <c r="L2" s="43" t="s">
        <v>13</v>
      </c>
      <c r="M2" s="43" t="s">
        <v>14</v>
      </c>
      <c r="N2" s="43" t="s">
        <v>15</v>
      </c>
      <c r="O2" s="43" t="s">
        <v>16</v>
      </c>
      <c r="P2" s="45" t="s">
        <v>17</v>
      </c>
    </row>
    <row r="3" spans="1:16" x14ac:dyDescent="0.3">
      <c r="A3" s="58" t="s">
        <v>0</v>
      </c>
      <c r="B3" s="58" t="s">
        <v>1</v>
      </c>
      <c r="C3" s="58" t="s">
        <v>31</v>
      </c>
      <c r="D3" s="6" t="s">
        <v>4</v>
      </c>
      <c r="E3" s="60">
        <v>2.77E-8</v>
      </c>
      <c r="F3" s="60">
        <v>2.77E-8</v>
      </c>
      <c r="G3" s="46"/>
      <c r="H3" s="46"/>
      <c r="I3" s="46"/>
      <c r="J3" s="46">
        <v>6E-9</v>
      </c>
      <c r="K3" s="46">
        <v>6.6000000000000004E-9</v>
      </c>
      <c r="L3" s="46">
        <v>1.9999999999999999E-7</v>
      </c>
      <c r="M3" s="46"/>
      <c r="N3" s="46"/>
      <c r="O3" s="46"/>
      <c r="P3" s="46"/>
    </row>
    <row r="4" spans="1:16" ht="15" thickBot="1" x14ac:dyDescent="0.35">
      <c r="A4" s="58"/>
      <c r="B4" s="58"/>
      <c r="C4" s="58"/>
      <c r="D4" s="9" t="s">
        <v>5</v>
      </c>
      <c r="E4" s="61">
        <f>E3*0.83</f>
        <v>2.2990999999999997E-8</v>
      </c>
      <c r="F4" s="61">
        <f>F3*0.83</f>
        <v>2.2990999999999997E-8</v>
      </c>
      <c r="G4" s="47"/>
      <c r="H4" s="47"/>
      <c r="I4" s="47"/>
      <c r="J4" s="47">
        <v>6E-9</v>
      </c>
      <c r="K4" s="47">
        <v>6.6000000000000004E-9</v>
      </c>
      <c r="L4" s="47">
        <v>1.9999999999999999E-7</v>
      </c>
      <c r="M4" s="47"/>
      <c r="N4" s="47"/>
      <c r="O4" s="47"/>
      <c r="P4" s="47"/>
    </row>
    <row r="5" spans="1:16" x14ac:dyDescent="0.3">
      <c r="A5" s="58" t="s">
        <v>0</v>
      </c>
      <c r="B5" s="58" t="s">
        <v>1</v>
      </c>
      <c r="C5" s="58" t="s">
        <v>24</v>
      </c>
      <c r="D5" s="4" t="s">
        <v>4</v>
      </c>
      <c r="E5" s="52">
        <v>4.9999999999999998E-8</v>
      </c>
      <c r="F5" s="52">
        <v>4.9999999999999998E-8</v>
      </c>
      <c r="G5" s="46"/>
      <c r="H5" s="46"/>
      <c r="I5" s="46"/>
      <c r="J5" s="46"/>
      <c r="K5" s="46"/>
      <c r="L5" s="46"/>
      <c r="M5" s="50">
        <v>0</v>
      </c>
      <c r="N5" s="50">
        <v>0</v>
      </c>
      <c r="O5" s="46"/>
      <c r="P5" s="46"/>
    </row>
    <row r="6" spans="1:16" ht="15" thickBot="1" x14ac:dyDescent="0.35">
      <c r="A6" s="58"/>
      <c r="B6" s="58"/>
      <c r="C6" s="58"/>
      <c r="D6" s="9" t="s">
        <v>5</v>
      </c>
      <c r="E6" s="53">
        <v>4.9999999999999998E-8</v>
      </c>
      <c r="F6" s="53">
        <v>4.9999999999999998E-8</v>
      </c>
      <c r="G6" s="47"/>
      <c r="H6" s="47"/>
      <c r="I6" s="47"/>
      <c r="J6" s="47"/>
      <c r="K6" s="47"/>
      <c r="L6" s="47"/>
      <c r="M6" s="51">
        <v>0</v>
      </c>
      <c r="N6" s="51">
        <v>0</v>
      </c>
      <c r="O6" s="47"/>
      <c r="P6" s="47"/>
    </row>
    <row r="7" spans="1:16" x14ac:dyDescent="0.3">
      <c r="A7" s="58" t="s">
        <v>0</v>
      </c>
      <c r="B7" s="58" t="s">
        <v>1</v>
      </c>
      <c r="C7" s="58" t="s">
        <v>32</v>
      </c>
      <c r="D7" s="4" t="s">
        <v>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>
        <v>1.9999999999999999E-7</v>
      </c>
      <c r="P7" s="46">
        <v>1.9999999999999999E-7</v>
      </c>
    </row>
    <row r="8" spans="1:16" ht="15" thickBot="1" x14ac:dyDescent="0.35">
      <c r="A8" s="58"/>
      <c r="B8" s="58"/>
      <c r="C8" s="58"/>
      <c r="D8" s="9" t="s">
        <v>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>
        <f>O7*1.1</f>
        <v>2.2000000000000001E-7</v>
      </c>
      <c r="P8" s="47">
        <f>P7*1.1</f>
        <v>2.2000000000000001E-7</v>
      </c>
    </row>
    <row r="9" spans="1:16" x14ac:dyDescent="0.3">
      <c r="A9" s="58" t="s">
        <v>0</v>
      </c>
      <c r="B9" s="58" t="s">
        <v>1</v>
      </c>
      <c r="C9" s="58" t="s">
        <v>25</v>
      </c>
      <c r="D9" s="4" t="s">
        <v>4</v>
      </c>
      <c r="E9" s="46"/>
      <c r="F9" s="46"/>
      <c r="G9" s="46"/>
      <c r="H9" s="46"/>
      <c r="I9" s="46"/>
      <c r="J9" s="60">
        <v>1.2E-8</v>
      </c>
      <c r="K9" s="60">
        <v>1.6499999999999999E-8</v>
      </c>
      <c r="L9" s="60"/>
      <c r="M9" s="60"/>
      <c r="N9" s="60"/>
      <c r="O9" s="60"/>
      <c r="P9" s="60"/>
    </row>
    <row r="10" spans="1:16" ht="15" thickBot="1" x14ac:dyDescent="0.35">
      <c r="A10" s="58"/>
      <c r="B10" s="58"/>
      <c r="C10" s="58"/>
      <c r="D10" s="9" t="s">
        <v>5</v>
      </c>
      <c r="E10" s="47"/>
      <c r="F10" s="47"/>
      <c r="G10" s="47"/>
      <c r="H10" s="47"/>
      <c r="I10" s="47"/>
      <c r="J10" s="61">
        <f>J9*1.2</f>
        <v>1.44E-8</v>
      </c>
      <c r="K10" s="61">
        <f>K9*1.2</f>
        <v>1.9799999999999999E-8</v>
      </c>
      <c r="L10" s="61"/>
      <c r="M10" s="61"/>
      <c r="N10" s="61"/>
      <c r="O10" s="61"/>
      <c r="P10" s="61"/>
    </row>
    <row r="11" spans="1:16" x14ac:dyDescent="0.3">
      <c r="A11" s="58" t="s">
        <v>0</v>
      </c>
      <c r="B11" s="58" t="s">
        <v>1</v>
      </c>
      <c r="C11" s="58" t="s">
        <v>26</v>
      </c>
      <c r="D11" s="4" t="s">
        <v>4</v>
      </c>
      <c r="E11" s="46"/>
      <c r="F11" s="46"/>
      <c r="G11" s="46"/>
      <c r="H11" s="46"/>
      <c r="I11" s="46"/>
      <c r="J11" s="60"/>
      <c r="K11" s="60">
        <v>1.9799999999999999E-8</v>
      </c>
      <c r="L11" s="60"/>
      <c r="M11" s="60"/>
      <c r="N11" s="60"/>
      <c r="O11" s="60"/>
      <c r="P11" s="60"/>
    </row>
    <row r="12" spans="1:16" ht="15" thickBot="1" x14ac:dyDescent="0.35">
      <c r="A12" s="58"/>
      <c r="B12" s="58"/>
      <c r="C12" s="58"/>
      <c r="D12" s="9" t="s">
        <v>5</v>
      </c>
      <c r="E12" s="47"/>
      <c r="F12" s="47"/>
      <c r="G12" s="47"/>
      <c r="H12" s="47"/>
      <c r="I12" s="47"/>
      <c r="J12" s="61"/>
      <c r="K12" s="61">
        <f>K11*1.2</f>
        <v>2.3759999999999999E-8</v>
      </c>
      <c r="L12" s="61"/>
      <c r="M12" s="61"/>
      <c r="N12" s="61"/>
      <c r="O12" s="61"/>
      <c r="P12" s="61"/>
    </row>
    <row r="13" spans="1:16" x14ac:dyDescent="0.3">
      <c r="A13" s="58" t="s">
        <v>0</v>
      </c>
      <c r="B13" s="58" t="s">
        <v>1</v>
      </c>
      <c r="C13" s="58" t="s">
        <v>27</v>
      </c>
      <c r="D13" s="4" t="s">
        <v>4</v>
      </c>
      <c r="E13" s="46"/>
      <c r="F13" s="46"/>
      <c r="G13" s="46"/>
      <c r="H13" s="46"/>
      <c r="I13" s="46"/>
      <c r="J13" s="60">
        <v>7.4999999999999997E-8</v>
      </c>
      <c r="K13" s="60"/>
      <c r="L13" s="60"/>
      <c r="M13" s="60"/>
      <c r="N13" s="60"/>
      <c r="O13" s="60"/>
      <c r="P13" s="60"/>
    </row>
    <row r="14" spans="1:16" ht="15" thickBot="1" x14ac:dyDescent="0.35">
      <c r="A14" s="58"/>
      <c r="B14" s="58"/>
      <c r="C14" s="58"/>
      <c r="D14" s="9" t="s">
        <v>5</v>
      </c>
      <c r="E14" s="47"/>
      <c r="F14" s="47"/>
      <c r="G14" s="47"/>
      <c r="H14" s="47"/>
      <c r="I14" s="47"/>
      <c r="J14" s="61">
        <f>J13*1.2</f>
        <v>8.9999999999999999E-8</v>
      </c>
      <c r="K14" s="61"/>
      <c r="L14" s="61"/>
      <c r="M14" s="61"/>
      <c r="N14" s="61"/>
      <c r="O14" s="61"/>
      <c r="P14" s="61"/>
    </row>
    <row r="15" spans="1:16" x14ac:dyDescent="0.3">
      <c r="A15" s="58" t="s">
        <v>0</v>
      </c>
      <c r="B15" s="58" t="s">
        <v>1</v>
      </c>
      <c r="C15" s="58" t="s">
        <v>28</v>
      </c>
      <c r="D15" s="4" t="s">
        <v>4</v>
      </c>
      <c r="E15" s="46"/>
      <c r="F15" s="46"/>
      <c r="G15" s="46"/>
      <c r="H15" s="46"/>
      <c r="I15" s="46"/>
      <c r="J15" s="60"/>
      <c r="K15" s="60"/>
      <c r="L15" s="62">
        <v>1.4999999999999999E-8</v>
      </c>
      <c r="M15" s="60"/>
      <c r="N15" s="60"/>
      <c r="O15" s="60"/>
      <c r="P15" s="60"/>
    </row>
    <row r="16" spans="1:16" ht="15" thickBot="1" x14ac:dyDescent="0.35">
      <c r="A16" s="58"/>
      <c r="B16" s="58"/>
      <c r="C16" s="58"/>
      <c r="D16" s="9" t="s">
        <v>5</v>
      </c>
      <c r="E16" s="47"/>
      <c r="F16" s="47"/>
      <c r="G16" s="47"/>
      <c r="H16" s="47"/>
      <c r="I16" s="47"/>
      <c r="J16" s="61"/>
      <c r="K16" s="61"/>
      <c r="L16" s="63">
        <f>L15*1.5</f>
        <v>2.2499999999999996E-8</v>
      </c>
      <c r="M16" s="61"/>
      <c r="N16" s="61"/>
      <c r="O16" s="61"/>
      <c r="P16" s="61"/>
    </row>
    <row r="17" spans="1:16" x14ac:dyDescent="0.3">
      <c r="A17" s="58" t="s">
        <v>0</v>
      </c>
      <c r="B17" s="58" t="s">
        <v>1</v>
      </c>
      <c r="C17" s="58" t="s">
        <v>29</v>
      </c>
      <c r="D17" s="4" t="s">
        <v>4</v>
      </c>
      <c r="E17" s="46"/>
      <c r="F17" s="46"/>
      <c r="G17" s="46"/>
      <c r="H17" s="46"/>
      <c r="I17" s="46"/>
      <c r="J17" s="60"/>
      <c r="K17" s="60"/>
      <c r="L17" s="62">
        <v>3.5000000000000002E-8</v>
      </c>
      <c r="M17" s="60">
        <v>1.4000000000000001E-7</v>
      </c>
      <c r="N17" s="60">
        <v>1.7499999999999999E-7</v>
      </c>
      <c r="O17" s="60"/>
      <c r="P17" s="60"/>
    </row>
    <row r="18" spans="1:16" ht="15" thickBot="1" x14ac:dyDescent="0.35">
      <c r="A18" s="58"/>
      <c r="B18" s="58"/>
      <c r="C18" s="58"/>
      <c r="D18" s="9" t="s">
        <v>5</v>
      </c>
      <c r="E18" s="47"/>
      <c r="F18" s="47"/>
      <c r="G18" s="47"/>
      <c r="H18" s="47"/>
      <c r="I18" s="47"/>
      <c r="J18" s="61"/>
      <c r="K18" s="61"/>
      <c r="L18" s="63">
        <f>L17*2</f>
        <v>7.0000000000000005E-8</v>
      </c>
      <c r="M18" s="61">
        <f>M17*1.3</f>
        <v>1.8200000000000002E-7</v>
      </c>
      <c r="N18" s="61">
        <f>N17*1.3</f>
        <v>2.2749999999999999E-7</v>
      </c>
      <c r="O18" s="61"/>
      <c r="P18" s="61"/>
    </row>
    <row r="19" spans="1:16" x14ac:dyDescent="0.3">
      <c r="A19" s="58" t="s">
        <v>1</v>
      </c>
      <c r="B19" s="58" t="s">
        <v>3</v>
      </c>
      <c r="C19" s="58" t="s">
        <v>23</v>
      </c>
      <c r="D19" s="4" t="s">
        <v>4</v>
      </c>
      <c r="E19" s="52">
        <v>2.9999999999999999E-7</v>
      </c>
      <c r="F19" s="52">
        <v>2.9999999999999999E-7</v>
      </c>
      <c r="G19" s="46"/>
      <c r="H19" s="46"/>
      <c r="I19" s="46"/>
      <c r="J19" s="60">
        <v>2.21E-6</v>
      </c>
      <c r="K19" s="60">
        <v>2.1449999999999998E-6</v>
      </c>
      <c r="L19" s="64">
        <v>3.9999999999999998E-7</v>
      </c>
      <c r="M19" s="60">
        <v>3.41E-6</v>
      </c>
      <c r="N19" s="60">
        <v>8.5249999999999999E-7</v>
      </c>
      <c r="O19" s="60">
        <v>3.9999999999999998E-6</v>
      </c>
      <c r="P19" s="60">
        <v>3.9999999999999998E-6</v>
      </c>
    </row>
    <row r="20" spans="1:16" ht="15" thickBot="1" x14ac:dyDescent="0.35">
      <c r="A20" s="58"/>
      <c r="B20" s="58"/>
      <c r="C20" s="58"/>
      <c r="D20" s="9" t="s">
        <v>5</v>
      </c>
      <c r="E20" s="53">
        <v>2.9999999999999999E-7</v>
      </c>
      <c r="F20" s="53">
        <v>2.9999999999999999E-7</v>
      </c>
      <c r="G20" s="47"/>
      <c r="H20" s="47"/>
      <c r="I20" s="47"/>
      <c r="J20" s="61">
        <f>J19*1.2</f>
        <v>2.6519999999999998E-6</v>
      </c>
      <c r="K20" s="61">
        <f>K19*1.2</f>
        <v>2.5739999999999998E-6</v>
      </c>
      <c r="L20" s="65">
        <f>L19*1.5</f>
        <v>5.9999999999999997E-7</v>
      </c>
      <c r="M20" s="61">
        <f>M19*1.5</f>
        <v>5.1150000000000002E-6</v>
      </c>
      <c r="N20" s="61">
        <f>N19*1.2</f>
        <v>1.023E-6</v>
      </c>
      <c r="O20" s="61">
        <f>O19*1.1</f>
        <v>4.4000000000000002E-6</v>
      </c>
      <c r="P20" s="61">
        <f>P19*1.1</f>
        <v>4.4000000000000002E-6</v>
      </c>
    </row>
    <row r="21" spans="1:16" x14ac:dyDescent="0.3">
      <c r="A21" s="58" t="s">
        <v>1</v>
      </c>
      <c r="B21" s="58" t="s">
        <v>2</v>
      </c>
      <c r="C21" s="58" t="s">
        <v>23</v>
      </c>
      <c r="D21" s="4" t="s">
        <v>4</v>
      </c>
      <c r="E21" s="52">
        <v>2.9999999999999999E-7</v>
      </c>
      <c r="F21" s="52">
        <v>2.9999999999999999E-7</v>
      </c>
      <c r="G21" s="46"/>
      <c r="H21" s="46"/>
      <c r="I21" s="46"/>
      <c r="J21" s="60">
        <v>2.21E-6</v>
      </c>
      <c r="K21" s="60">
        <v>2.1449999999999998E-6</v>
      </c>
      <c r="L21" s="64">
        <v>3.9999999999999998E-7</v>
      </c>
      <c r="M21" s="60">
        <v>3.41E-6</v>
      </c>
      <c r="N21" s="60">
        <v>8.5249999999999999E-7</v>
      </c>
      <c r="O21" s="60">
        <v>3.9999999999999998E-6</v>
      </c>
      <c r="P21" s="60">
        <v>3.9999999999999998E-6</v>
      </c>
    </row>
    <row r="22" spans="1:16" ht="15" thickBot="1" x14ac:dyDescent="0.35">
      <c r="A22" s="58"/>
      <c r="B22" s="58"/>
      <c r="C22" s="58"/>
      <c r="D22" s="9" t="s">
        <v>5</v>
      </c>
      <c r="E22" s="53">
        <v>2.9999999999999999E-7</v>
      </c>
      <c r="F22" s="53">
        <v>2.9999999999999999E-7</v>
      </c>
      <c r="G22" s="47"/>
      <c r="H22" s="47"/>
      <c r="I22" s="47"/>
      <c r="J22" s="61">
        <f>J21*1.2</f>
        <v>2.6519999999999998E-6</v>
      </c>
      <c r="K22" s="61">
        <f>K21*1.2</f>
        <v>2.5739999999999998E-6</v>
      </c>
      <c r="L22" s="65">
        <f>L21*1.5</f>
        <v>5.9999999999999997E-7</v>
      </c>
      <c r="M22" s="61">
        <f>M21*1.5</f>
        <v>5.1150000000000002E-6</v>
      </c>
      <c r="N22" s="61">
        <f>N21*1.2</f>
        <v>1.023E-6</v>
      </c>
      <c r="O22" s="61">
        <f>O21*1.1</f>
        <v>4.4000000000000002E-6</v>
      </c>
      <c r="P22" s="61">
        <f>P21*1.1</f>
        <v>4.4000000000000002E-6</v>
      </c>
    </row>
    <row r="23" spans="1:16" x14ac:dyDescent="0.3">
      <c r="A23" s="58" t="s">
        <v>18</v>
      </c>
      <c r="B23" s="58" t="s">
        <v>3</v>
      </c>
      <c r="C23" s="58" t="s">
        <v>23</v>
      </c>
      <c r="D23" s="4" t="s">
        <v>4</v>
      </c>
      <c r="E23" s="46"/>
      <c r="F23" s="46"/>
      <c r="G23" s="46"/>
      <c r="H23" s="46"/>
      <c r="I23" s="46"/>
      <c r="J23" s="60"/>
      <c r="K23" s="60"/>
      <c r="L23" s="60"/>
      <c r="M23" s="60">
        <v>4.4999999999999998E-7</v>
      </c>
      <c r="N23" s="60">
        <v>1.1249999999999999E-7</v>
      </c>
      <c r="O23" s="46"/>
      <c r="P23" s="46"/>
    </row>
    <row r="24" spans="1:16" ht="15" thickBot="1" x14ac:dyDescent="0.35">
      <c r="A24" s="58"/>
      <c r="B24" s="58"/>
      <c r="C24" s="58"/>
      <c r="D24" s="9" t="s">
        <v>5</v>
      </c>
      <c r="E24" s="47"/>
      <c r="F24" s="47"/>
      <c r="G24" s="47"/>
      <c r="H24" s="47"/>
      <c r="I24" s="47"/>
      <c r="J24" s="61"/>
      <c r="K24" s="61"/>
      <c r="L24" s="61"/>
      <c r="M24" s="61">
        <f>M23*1.5</f>
        <v>6.75E-7</v>
      </c>
      <c r="N24" s="61">
        <f>N23*1.2</f>
        <v>1.3499999999999998E-7</v>
      </c>
      <c r="O24" s="47"/>
      <c r="P24" s="47"/>
    </row>
    <row r="25" spans="1:16" x14ac:dyDescent="0.3">
      <c r="A25" s="58" t="s">
        <v>18</v>
      </c>
      <c r="B25" s="58" t="s">
        <v>2</v>
      </c>
      <c r="C25" s="58" t="s">
        <v>23</v>
      </c>
      <c r="D25" s="4" t="s">
        <v>4</v>
      </c>
      <c r="E25" s="46"/>
      <c r="F25" s="46"/>
      <c r="G25" s="46"/>
      <c r="H25" s="46"/>
      <c r="I25" s="46"/>
      <c r="J25" s="60"/>
      <c r="K25" s="60"/>
      <c r="L25" s="60"/>
      <c r="M25" s="60">
        <v>4.4999999999999998E-7</v>
      </c>
      <c r="N25" s="60">
        <v>1.1249999999999999E-7</v>
      </c>
      <c r="O25" s="46"/>
      <c r="P25" s="46"/>
    </row>
    <row r="26" spans="1:16" ht="15" thickBot="1" x14ac:dyDescent="0.35">
      <c r="A26" s="58"/>
      <c r="B26" s="58"/>
      <c r="C26" s="58"/>
      <c r="D26" s="9" t="s">
        <v>5</v>
      </c>
      <c r="E26" s="47"/>
      <c r="F26" s="47"/>
      <c r="G26" s="47"/>
      <c r="H26" s="47"/>
      <c r="I26" s="47"/>
      <c r="J26" s="61"/>
      <c r="K26" s="61"/>
      <c r="L26" s="61"/>
      <c r="M26" s="61">
        <f>M25*1.5</f>
        <v>6.75E-7</v>
      </c>
      <c r="N26" s="61">
        <f>N25*1.2</f>
        <v>1.3499999999999998E-7</v>
      </c>
      <c r="O26" s="47"/>
      <c r="P26" s="47"/>
    </row>
    <row r="27" spans="1:16" x14ac:dyDescent="0.3">
      <c r="A27" s="58" t="s">
        <v>19</v>
      </c>
      <c r="B27" s="58" t="s">
        <v>3</v>
      </c>
      <c r="C27" s="58" t="s">
        <v>23</v>
      </c>
      <c r="D27" s="4" t="s">
        <v>4</v>
      </c>
      <c r="E27" s="46"/>
      <c r="F27" s="46"/>
      <c r="G27" s="46"/>
      <c r="H27" s="46"/>
      <c r="I27" s="46"/>
      <c r="J27" s="60"/>
      <c r="K27" s="60"/>
      <c r="L27" s="60"/>
      <c r="M27" s="64">
        <v>2.9999999999999999E-7</v>
      </c>
      <c r="N27" s="64">
        <v>7.4999999999999997E-8</v>
      </c>
      <c r="O27" s="52"/>
      <c r="P27" s="46"/>
    </row>
    <row r="28" spans="1:16" ht="15" thickBot="1" x14ac:dyDescent="0.35">
      <c r="A28" s="58"/>
      <c r="B28" s="58"/>
      <c r="C28" s="58"/>
      <c r="D28" s="9" t="s">
        <v>5</v>
      </c>
      <c r="E28" s="47"/>
      <c r="F28" s="47"/>
      <c r="G28" s="47"/>
      <c r="H28" s="47"/>
      <c r="I28" s="47"/>
      <c r="J28" s="61"/>
      <c r="K28" s="61"/>
      <c r="L28" s="61"/>
      <c r="M28" s="65">
        <f>M27*1.5</f>
        <v>4.4999999999999998E-7</v>
      </c>
      <c r="N28" s="65">
        <f>N27*1.2</f>
        <v>8.9999999999999999E-8</v>
      </c>
      <c r="O28" s="53"/>
      <c r="P28" s="47"/>
    </row>
    <row r="29" spans="1:16" x14ac:dyDescent="0.3">
      <c r="A29" s="58" t="s">
        <v>19</v>
      </c>
      <c r="B29" s="58" t="s">
        <v>2</v>
      </c>
      <c r="C29" s="58" t="s">
        <v>23</v>
      </c>
      <c r="D29" s="4" t="s">
        <v>4</v>
      </c>
      <c r="E29" s="46"/>
      <c r="F29" s="46"/>
      <c r="G29" s="46"/>
      <c r="H29" s="46"/>
      <c r="I29" s="46"/>
      <c r="J29" s="60"/>
      <c r="K29" s="60"/>
      <c r="L29" s="60"/>
      <c r="M29" s="64">
        <v>2.9999999999999999E-7</v>
      </c>
      <c r="N29" s="64">
        <v>7.4999999999999997E-8</v>
      </c>
      <c r="O29" s="52"/>
      <c r="P29" s="46"/>
    </row>
    <row r="30" spans="1:16" ht="15" thickBot="1" x14ac:dyDescent="0.35">
      <c r="A30" s="58"/>
      <c r="B30" s="58"/>
      <c r="C30" s="58"/>
      <c r="D30" s="9" t="s">
        <v>5</v>
      </c>
      <c r="E30" s="47"/>
      <c r="F30" s="47"/>
      <c r="G30" s="47"/>
      <c r="H30" s="47"/>
      <c r="I30" s="47"/>
      <c r="J30" s="61"/>
      <c r="K30" s="61"/>
      <c r="L30" s="61"/>
      <c r="M30" s="65">
        <f>M29*1.5</f>
        <v>4.4999999999999998E-7</v>
      </c>
      <c r="N30" s="65">
        <f>N29*1.2</f>
        <v>8.9999999999999999E-8</v>
      </c>
      <c r="O30" s="53"/>
      <c r="P30" s="47"/>
    </row>
    <row r="31" spans="1:16" x14ac:dyDescent="0.3">
      <c r="A31" s="58" t="s">
        <v>1</v>
      </c>
      <c r="B31" s="58" t="s">
        <v>3</v>
      </c>
      <c r="C31" s="58" t="s">
        <v>30</v>
      </c>
      <c r="D31" s="4" t="s">
        <v>4</v>
      </c>
      <c r="E31" s="46"/>
      <c r="F31" s="46"/>
      <c r="G31" s="46"/>
      <c r="H31" s="46"/>
      <c r="I31" s="46"/>
      <c r="J31" s="62">
        <v>6.9999999999999996E-10</v>
      </c>
      <c r="K31" s="62">
        <v>7.7000000000000003E-10</v>
      </c>
      <c r="L31" s="60"/>
      <c r="M31" s="60"/>
      <c r="N31" s="60"/>
      <c r="O31" s="46"/>
      <c r="P31" s="46"/>
    </row>
    <row r="32" spans="1:16" ht="15" thickBot="1" x14ac:dyDescent="0.35">
      <c r="A32" s="58"/>
      <c r="B32" s="58"/>
      <c r="C32" s="58"/>
      <c r="D32" s="9" t="s">
        <v>5</v>
      </c>
      <c r="E32" s="47"/>
      <c r="F32" s="47"/>
      <c r="G32" s="47"/>
      <c r="H32" s="47"/>
      <c r="I32" s="47"/>
      <c r="J32" s="63">
        <f>J31*1.5</f>
        <v>1.0499999999999999E-9</v>
      </c>
      <c r="K32" s="61">
        <f>K31*1.5</f>
        <v>1.155E-9</v>
      </c>
      <c r="L32" s="61"/>
      <c r="M32" s="61"/>
      <c r="N32" s="61"/>
      <c r="O32" s="47"/>
      <c r="P32" s="47"/>
    </row>
    <row r="33" spans="1:16" x14ac:dyDescent="0.3">
      <c r="A33" s="58" t="s">
        <v>1</v>
      </c>
      <c r="B33" s="58" t="s">
        <v>2</v>
      </c>
      <c r="C33" s="58" t="s">
        <v>30</v>
      </c>
      <c r="D33" s="4" t="s">
        <v>4</v>
      </c>
      <c r="E33" s="46"/>
      <c r="F33" s="46"/>
      <c r="G33" s="46"/>
      <c r="H33" s="46"/>
      <c r="I33" s="46"/>
      <c r="J33" s="62">
        <v>6.9999999999999996E-10</v>
      </c>
      <c r="K33" s="62">
        <v>7.7000000000000003E-10</v>
      </c>
      <c r="L33" s="60"/>
      <c r="M33" s="60"/>
      <c r="N33" s="60"/>
      <c r="O33" s="46"/>
      <c r="P33" s="46"/>
    </row>
    <row r="34" spans="1:16" ht="15" thickBot="1" x14ac:dyDescent="0.35">
      <c r="A34" s="58"/>
      <c r="B34" s="58"/>
      <c r="C34" s="58"/>
      <c r="D34" s="9" t="s">
        <v>5</v>
      </c>
      <c r="E34" s="47"/>
      <c r="F34" s="47"/>
      <c r="G34" s="47"/>
      <c r="H34" s="47"/>
      <c r="I34" s="47"/>
      <c r="J34" s="63">
        <f>J33*1.5</f>
        <v>1.0499999999999999E-9</v>
      </c>
      <c r="K34" s="61">
        <f>K33*1.5</f>
        <v>1.155E-9</v>
      </c>
      <c r="L34" s="61"/>
      <c r="M34" s="61"/>
      <c r="N34" s="61"/>
      <c r="O34" s="47"/>
      <c r="P34" s="47"/>
    </row>
  </sheetData>
  <mergeCells count="49">
    <mergeCell ref="A11:A12"/>
    <mergeCell ref="B11:B12"/>
    <mergeCell ref="C11:C12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1:A32"/>
    <mergeCell ref="B31:B32"/>
    <mergeCell ref="C31:C32"/>
    <mergeCell ref="A33:A34"/>
    <mergeCell ref="B33:B34"/>
    <mergeCell ref="C33:C34"/>
    <mergeCell ref="A13:A14"/>
    <mergeCell ref="B13:B14"/>
    <mergeCell ref="C13:C14"/>
    <mergeCell ref="A21:A22"/>
    <mergeCell ref="B21:B22"/>
    <mergeCell ref="C21:C22"/>
    <mergeCell ref="A19:A20"/>
    <mergeCell ref="B19:B20"/>
    <mergeCell ref="C19:C20"/>
    <mergeCell ref="A15:A16"/>
    <mergeCell ref="B15:B16"/>
    <mergeCell ref="C15:C16"/>
    <mergeCell ref="A17:A18"/>
    <mergeCell ref="B17:B18"/>
    <mergeCell ref="C17:C18"/>
    <mergeCell ref="A1:P1"/>
    <mergeCell ref="A9:A10"/>
    <mergeCell ref="B9:B10"/>
    <mergeCell ref="C9:C10"/>
    <mergeCell ref="A3:A4"/>
    <mergeCell ref="B3:B4"/>
    <mergeCell ref="C3:C4"/>
    <mergeCell ref="A5:A6"/>
    <mergeCell ref="B5:B6"/>
    <mergeCell ref="C5:C6"/>
    <mergeCell ref="A7:A8"/>
    <mergeCell ref="B7:B8"/>
    <mergeCell ref="C7:C8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17" workbookViewId="0">
      <selection activeCell="M31" sqref="M31:P36"/>
    </sheetView>
  </sheetViews>
  <sheetFormatPr defaultRowHeight="14.4" x14ac:dyDescent="0.3"/>
  <cols>
    <col min="1" max="2" width="13.88671875" bestFit="1" customWidth="1"/>
    <col min="3" max="3" width="17.88671875" bestFit="1" customWidth="1"/>
    <col min="5" max="6" width="9.21875" bestFit="1" customWidth="1"/>
    <col min="10" max="10" width="9.21875" bestFit="1" customWidth="1"/>
    <col min="11" max="11" width="9.5546875" bestFit="1" customWidth="1"/>
    <col min="13" max="16" width="9.21875" bestFit="1" customWidth="1"/>
  </cols>
  <sheetData>
    <row r="1" spans="1:16" x14ac:dyDescent="0.3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" thickBot="1" x14ac:dyDescent="0.35">
      <c r="A2" s="55" t="s">
        <v>39</v>
      </c>
      <c r="B2" s="55" t="s">
        <v>40</v>
      </c>
      <c r="C2" s="56" t="s">
        <v>44</v>
      </c>
      <c r="E2" s="44" t="s">
        <v>6</v>
      </c>
      <c r="F2" s="43" t="s">
        <v>7</v>
      </c>
      <c r="G2" s="43" t="s">
        <v>8</v>
      </c>
      <c r="H2" s="43" t="s">
        <v>9</v>
      </c>
      <c r="I2" s="43" t="s">
        <v>10</v>
      </c>
      <c r="J2" s="43" t="s">
        <v>11</v>
      </c>
      <c r="K2" s="43" t="s">
        <v>12</v>
      </c>
      <c r="L2" s="43" t="s">
        <v>13</v>
      </c>
      <c r="M2" s="43" t="s">
        <v>14</v>
      </c>
      <c r="N2" s="43" t="s">
        <v>15</v>
      </c>
      <c r="O2" s="43" t="s">
        <v>16</v>
      </c>
      <c r="P2" s="45" t="s">
        <v>17</v>
      </c>
    </row>
    <row r="3" spans="1:16" x14ac:dyDescent="0.3">
      <c r="A3" s="58" t="s">
        <v>0</v>
      </c>
      <c r="B3" s="58" t="s">
        <v>1</v>
      </c>
      <c r="C3" s="58" t="s">
        <v>38</v>
      </c>
      <c r="D3" s="4" t="s">
        <v>4</v>
      </c>
      <c r="E3" s="60">
        <v>1.25E-9</v>
      </c>
      <c r="F3" s="60">
        <v>1.25E-9</v>
      </c>
      <c r="G3" s="46"/>
      <c r="H3" s="46"/>
      <c r="I3" s="46"/>
      <c r="J3" s="46"/>
      <c r="K3" s="46"/>
      <c r="L3" s="23"/>
      <c r="M3" s="48"/>
      <c r="N3" s="48"/>
      <c r="O3" s="46"/>
      <c r="P3" s="46"/>
    </row>
    <row r="4" spans="1:16" ht="15" thickBot="1" x14ac:dyDescent="0.35">
      <c r="A4" s="58"/>
      <c r="B4" s="58"/>
      <c r="C4" s="58"/>
      <c r="D4" s="9" t="s">
        <v>5</v>
      </c>
      <c r="E4" s="61">
        <f>E3*0.75</f>
        <v>9.3750000000000012E-10</v>
      </c>
      <c r="F4" s="61">
        <f>F3*0.75</f>
        <v>9.3750000000000012E-10</v>
      </c>
      <c r="G4" s="47"/>
      <c r="H4" s="47"/>
      <c r="I4" s="47"/>
      <c r="J4" s="47"/>
      <c r="K4" s="47"/>
      <c r="L4" s="22"/>
      <c r="M4" s="49"/>
      <c r="N4" s="49"/>
      <c r="O4" s="47"/>
      <c r="P4" s="47"/>
    </row>
    <row r="5" spans="1:16" x14ac:dyDescent="0.3">
      <c r="A5" s="58" t="s">
        <v>1</v>
      </c>
      <c r="B5" s="58" t="s">
        <v>3</v>
      </c>
      <c r="C5" s="58" t="s">
        <v>34</v>
      </c>
      <c r="D5" s="4" t="s">
        <v>4</v>
      </c>
      <c r="E5" s="52"/>
      <c r="F5" s="52"/>
      <c r="G5" s="46"/>
      <c r="H5" s="46"/>
      <c r="I5" s="46"/>
      <c r="J5" s="46"/>
      <c r="K5" s="46"/>
      <c r="L5" s="52">
        <v>2E-8</v>
      </c>
      <c r="M5" s="46"/>
      <c r="N5" s="46"/>
      <c r="O5" s="46"/>
      <c r="P5" s="60">
        <v>2.4999999999999999E-7</v>
      </c>
    </row>
    <row r="6" spans="1:16" ht="15" thickBot="1" x14ac:dyDescent="0.35">
      <c r="A6" s="58"/>
      <c r="B6" s="58"/>
      <c r="C6" s="58"/>
      <c r="D6" s="9" t="s">
        <v>5</v>
      </c>
      <c r="E6" s="53"/>
      <c r="F6" s="53"/>
      <c r="G6" s="47"/>
      <c r="H6" s="47"/>
      <c r="I6" s="47"/>
      <c r="J6" s="47"/>
      <c r="K6" s="47"/>
      <c r="L6" s="53">
        <v>2E-8</v>
      </c>
      <c r="M6" s="47"/>
      <c r="N6" s="47"/>
      <c r="O6" s="47"/>
      <c r="P6" s="61">
        <f>P5*1.2</f>
        <v>2.9999999999999999E-7</v>
      </c>
    </row>
    <row r="7" spans="1:16" x14ac:dyDescent="0.3">
      <c r="A7" s="58" t="s">
        <v>1</v>
      </c>
      <c r="B7" s="58" t="s">
        <v>2</v>
      </c>
      <c r="C7" s="58" t="s">
        <v>34</v>
      </c>
      <c r="D7" s="4" t="s">
        <v>4</v>
      </c>
      <c r="E7" s="52">
        <v>5.0000000000000001E-9</v>
      </c>
      <c r="F7" s="52">
        <v>5.0000000000000001E-9</v>
      </c>
      <c r="G7" s="46"/>
      <c r="H7" s="46"/>
      <c r="I7" s="46"/>
      <c r="J7" s="46"/>
      <c r="K7" s="46"/>
      <c r="L7" s="52">
        <v>2E-8</v>
      </c>
      <c r="M7" s="46"/>
      <c r="N7" s="46"/>
      <c r="O7" s="46"/>
      <c r="P7" s="60">
        <v>2.4999999999999999E-7</v>
      </c>
    </row>
    <row r="8" spans="1:16" ht="15" thickBot="1" x14ac:dyDescent="0.35">
      <c r="A8" s="58"/>
      <c r="B8" s="58"/>
      <c r="C8" s="58"/>
      <c r="D8" s="9" t="s">
        <v>5</v>
      </c>
      <c r="E8" s="53">
        <v>5.0000000000000001E-9</v>
      </c>
      <c r="F8" s="53">
        <v>5.0000000000000001E-9</v>
      </c>
      <c r="G8" s="47"/>
      <c r="H8" s="47"/>
      <c r="I8" s="47"/>
      <c r="J8" s="47"/>
      <c r="K8" s="47"/>
      <c r="L8" s="53">
        <v>2E-8</v>
      </c>
      <c r="M8" s="47"/>
      <c r="N8" s="47"/>
      <c r="O8" s="47"/>
      <c r="P8" s="61">
        <f>P7*1.2</f>
        <v>2.9999999999999999E-7</v>
      </c>
    </row>
    <row r="9" spans="1:16" x14ac:dyDescent="0.3">
      <c r="A9" s="58" t="s">
        <v>1</v>
      </c>
      <c r="B9" s="58" t="s">
        <v>3</v>
      </c>
      <c r="C9" s="58" t="s">
        <v>33</v>
      </c>
      <c r="D9" s="4" t="s">
        <v>4</v>
      </c>
      <c r="E9" s="52"/>
      <c r="F9" s="52"/>
      <c r="G9" s="46"/>
      <c r="H9" s="46"/>
      <c r="I9" s="46"/>
      <c r="J9" s="60">
        <v>1E-8</v>
      </c>
      <c r="K9" s="60">
        <v>1.0999999999999999E-8</v>
      </c>
      <c r="L9" s="64">
        <v>4.0000000000000002E-9</v>
      </c>
      <c r="M9" s="60">
        <v>2E-8</v>
      </c>
      <c r="N9" s="60">
        <v>5.0000000000000001E-9</v>
      </c>
      <c r="O9" s="60"/>
      <c r="P9" s="46"/>
    </row>
    <row r="10" spans="1:16" ht="15" thickBot="1" x14ac:dyDescent="0.35">
      <c r="A10" s="58"/>
      <c r="B10" s="58"/>
      <c r="C10" s="58"/>
      <c r="D10" s="9" t="s">
        <v>5</v>
      </c>
      <c r="E10" s="53"/>
      <c r="F10" s="53"/>
      <c r="G10" s="47"/>
      <c r="H10" s="47"/>
      <c r="I10" s="47"/>
      <c r="J10" s="61">
        <f>J9*0.8</f>
        <v>8.0000000000000005E-9</v>
      </c>
      <c r="K10" s="61">
        <f>K9*0.8</f>
        <v>8.7999999999999994E-9</v>
      </c>
      <c r="L10" s="65">
        <v>3.0600000000000002E-9</v>
      </c>
      <c r="M10" s="61">
        <f>M9*0.9</f>
        <v>1.8000000000000002E-8</v>
      </c>
      <c r="N10" s="61">
        <f>N9*0.9</f>
        <v>4.5000000000000006E-9</v>
      </c>
      <c r="O10" s="61"/>
      <c r="P10" s="47"/>
    </row>
    <row r="11" spans="1:16" x14ac:dyDescent="0.3">
      <c r="A11" s="58" t="s">
        <v>1</v>
      </c>
      <c r="B11" s="58" t="s">
        <v>2</v>
      </c>
      <c r="C11" s="58" t="s">
        <v>33</v>
      </c>
      <c r="D11" s="4" t="s">
        <v>4</v>
      </c>
      <c r="E11" s="52"/>
      <c r="F11" s="52"/>
      <c r="G11" s="46"/>
      <c r="H11" s="46"/>
      <c r="I11" s="46"/>
      <c r="J11" s="60">
        <v>1E-8</v>
      </c>
      <c r="K11" s="60">
        <v>1.0999999999999999E-8</v>
      </c>
      <c r="L11" s="64">
        <v>4.0000000000000002E-9</v>
      </c>
      <c r="M11" s="60">
        <v>2E-8</v>
      </c>
      <c r="N11" s="60">
        <v>5.0000000000000001E-9</v>
      </c>
      <c r="O11" s="60"/>
      <c r="P11" s="46"/>
    </row>
    <row r="12" spans="1:16" ht="15" thickBot="1" x14ac:dyDescent="0.35">
      <c r="A12" s="58"/>
      <c r="B12" s="58"/>
      <c r="C12" s="58"/>
      <c r="D12" s="9" t="s">
        <v>5</v>
      </c>
      <c r="E12" s="53"/>
      <c r="F12" s="53"/>
      <c r="G12" s="47"/>
      <c r="H12" s="47"/>
      <c r="I12" s="47"/>
      <c r="J12" s="61">
        <f>J11*0.8</f>
        <v>8.0000000000000005E-9</v>
      </c>
      <c r="K12" s="61">
        <f>K11*0.8</f>
        <v>8.7999999999999994E-9</v>
      </c>
      <c r="L12" s="65">
        <v>3.0600000000000002E-9</v>
      </c>
      <c r="M12" s="61">
        <f>M11*0.9</f>
        <v>1.8000000000000002E-8</v>
      </c>
      <c r="N12" s="61">
        <f>N11*0.9</f>
        <v>4.5000000000000006E-9</v>
      </c>
      <c r="O12" s="61"/>
      <c r="P12" s="47"/>
    </row>
    <row r="13" spans="1:16" x14ac:dyDescent="0.3">
      <c r="A13" s="58" t="s">
        <v>18</v>
      </c>
      <c r="B13" s="58" t="s">
        <v>3</v>
      </c>
      <c r="C13" s="58" t="s">
        <v>33</v>
      </c>
      <c r="D13" s="4" t="s">
        <v>4</v>
      </c>
      <c r="E13" s="46"/>
      <c r="F13" s="46"/>
      <c r="G13" s="46"/>
      <c r="H13" s="46"/>
      <c r="I13" s="46"/>
      <c r="J13" s="60"/>
      <c r="K13" s="60"/>
      <c r="L13" s="60"/>
      <c r="M13" s="60">
        <v>3.5999999999999998E-8</v>
      </c>
      <c r="N13" s="60">
        <v>6E-9</v>
      </c>
      <c r="O13" s="60">
        <v>6E-9</v>
      </c>
      <c r="P13" s="46"/>
    </row>
    <row r="14" spans="1:16" ht="15" thickBot="1" x14ac:dyDescent="0.35">
      <c r="A14" s="58"/>
      <c r="B14" s="58"/>
      <c r="C14" s="58"/>
      <c r="D14" s="9" t="s">
        <v>5</v>
      </c>
      <c r="E14" s="47"/>
      <c r="F14" s="47"/>
      <c r="G14" s="47"/>
      <c r="H14" s="47"/>
      <c r="I14" s="47"/>
      <c r="J14" s="61"/>
      <c r="K14" s="61"/>
      <c r="L14" s="61"/>
      <c r="M14" s="61">
        <f>M13*0.9</f>
        <v>3.2399999999999999E-8</v>
      </c>
      <c r="N14" s="61">
        <f>N13*0.9</f>
        <v>5.4000000000000004E-9</v>
      </c>
      <c r="O14" s="61">
        <f>O13*0.9</f>
        <v>5.4000000000000004E-9</v>
      </c>
      <c r="P14" s="47"/>
    </row>
    <row r="15" spans="1:16" x14ac:dyDescent="0.3">
      <c r="A15" s="58" t="s">
        <v>18</v>
      </c>
      <c r="B15" s="58" t="s">
        <v>2</v>
      </c>
      <c r="C15" s="58" t="s">
        <v>33</v>
      </c>
      <c r="D15" s="4" t="s">
        <v>4</v>
      </c>
      <c r="E15" s="46"/>
      <c r="F15" s="46"/>
      <c r="G15" s="46"/>
      <c r="H15" s="46"/>
      <c r="I15" s="46"/>
      <c r="J15" s="60"/>
      <c r="K15" s="60"/>
      <c r="L15" s="60"/>
      <c r="M15" s="60">
        <v>3.5999999999999998E-8</v>
      </c>
      <c r="N15" s="60">
        <v>6E-9</v>
      </c>
      <c r="O15" s="60">
        <v>6E-9</v>
      </c>
      <c r="P15" s="46"/>
    </row>
    <row r="16" spans="1:16" ht="15" thickBot="1" x14ac:dyDescent="0.35">
      <c r="A16" s="58"/>
      <c r="B16" s="58"/>
      <c r="C16" s="58"/>
      <c r="D16" s="9" t="s">
        <v>5</v>
      </c>
      <c r="E16" s="47"/>
      <c r="F16" s="47"/>
      <c r="G16" s="47"/>
      <c r="H16" s="47"/>
      <c r="I16" s="47"/>
      <c r="J16" s="61"/>
      <c r="K16" s="61"/>
      <c r="L16" s="61"/>
      <c r="M16" s="61">
        <f>M15*0.9</f>
        <v>3.2399999999999999E-8</v>
      </c>
      <c r="N16" s="61">
        <f>N15*0.9</f>
        <v>5.4000000000000004E-9</v>
      </c>
      <c r="O16" s="61">
        <f>O15*0.9</f>
        <v>5.4000000000000004E-9</v>
      </c>
      <c r="P16" s="47"/>
    </row>
    <row r="17" spans="1:18" x14ac:dyDescent="0.3">
      <c r="A17" s="58" t="s">
        <v>19</v>
      </c>
      <c r="B17" s="58" t="s">
        <v>3</v>
      </c>
      <c r="C17" s="58" t="s">
        <v>33</v>
      </c>
      <c r="D17" s="4" t="s">
        <v>4</v>
      </c>
      <c r="E17" s="46"/>
      <c r="F17" s="46"/>
      <c r="G17" s="46"/>
      <c r="H17" s="46"/>
      <c r="I17" s="46"/>
      <c r="J17" s="60"/>
      <c r="K17" s="60"/>
      <c r="L17" s="60"/>
      <c r="M17" s="64">
        <v>2.4E-8</v>
      </c>
      <c r="N17" s="60">
        <v>6E-9</v>
      </c>
      <c r="O17" s="64"/>
      <c r="P17" s="46"/>
    </row>
    <row r="18" spans="1:18" ht="15" thickBot="1" x14ac:dyDescent="0.35">
      <c r="A18" s="58"/>
      <c r="B18" s="58"/>
      <c r="C18" s="58"/>
      <c r="D18" s="9" t="s">
        <v>5</v>
      </c>
      <c r="E18" s="47"/>
      <c r="F18" s="47"/>
      <c r="G18" s="47"/>
      <c r="H18" s="47"/>
      <c r="I18" s="47"/>
      <c r="J18" s="61"/>
      <c r="K18" s="61"/>
      <c r="L18" s="61"/>
      <c r="M18" s="65">
        <f>M17*0.9</f>
        <v>2.1600000000000002E-8</v>
      </c>
      <c r="N18" s="61">
        <f>N17*0.9</f>
        <v>5.4000000000000004E-9</v>
      </c>
      <c r="O18" s="65"/>
      <c r="P18" s="47"/>
    </row>
    <row r="19" spans="1:18" x14ac:dyDescent="0.3">
      <c r="A19" s="58" t="s">
        <v>19</v>
      </c>
      <c r="B19" s="58" t="s">
        <v>2</v>
      </c>
      <c r="C19" s="58" t="s">
        <v>33</v>
      </c>
      <c r="D19" s="4" t="s">
        <v>4</v>
      </c>
      <c r="E19" s="46"/>
      <c r="F19" s="46"/>
      <c r="G19" s="46"/>
      <c r="H19" s="46"/>
      <c r="I19" s="46"/>
      <c r="J19" s="60"/>
      <c r="K19" s="60"/>
      <c r="L19" s="60"/>
      <c r="M19" s="64">
        <v>2.4E-8</v>
      </c>
      <c r="N19" s="60">
        <v>6E-9</v>
      </c>
      <c r="O19" s="64"/>
      <c r="P19" s="46"/>
    </row>
    <row r="20" spans="1:18" ht="15" thickBot="1" x14ac:dyDescent="0.35">
      <c r="A20" s="58"/>
      <c r="B20" s="58"/>
      <c r="C20" s="58"/>
      <c r="D20" s="9" t="s">
        <v>5</v>
      </c>
      <c r="E20" s="47"/>
      <c r="F20" s="47"/>
      <c r="G20" s="47"/>
      <c r="H20" s="47"/>
      <c r="I20" s="47"/>
      <c r="J20" s="61"/>
      <c r="K20" s="61"/>
      <c r="L20" s="61"/>
      <c r="M20" s="65">
        <f>M19*0.9</f>
        <v>2.1600000000000002E-8</v>
      </c>
      <c r="N20" s="61">
        <f>N19*0.9</f>
        <v>5.4000000000000004E-9</v>
      </c>
      <c r="O20" s="65"/>
      <c r="P20" s="47"/>
    </row>
    <row r="21" spans="1:18" x14ac:dyDescent="0.3">
      <c r="A21" s="58" t="s">
        <v>1</v>
      </c>
      <c r="B21" s="58" t="s">
        <v>3</v>
      </c>
      <c r="C21" s="58" t="s">
        <v>36</v>
      </c>
      <c r="D21" s="4" t="s">
        <v>4</v>
      </c>
      <c r="E21" s="52"/>
      <c r="F21" s="52"/>
      <c r="G21" s="46"/>
      <c r="H21" s="46"/>
      <c r="I21" s="46"/>
      <c r="J21" s="60">
        <v>5.0000000000000003E-10</v>
      </c>
      <c r="K21" s="60">
        <v>5.4999999999999996E-10</v>
      </c>
      <c r="L21" s="64">
        <v>2.0000000000000001E-10</v>
      </c>
      <c r="M21" s="60">
        <v>2.0000000000000001E-9</v>
      </c>
      <c r="N21" s="60">
        <v>2.0000000000000001E-9</v>
      </c>
      <c r="O21" s="60">
        <v>2.0000000000000001E-9</v>
      </c>
      <c r="P21" s="46"/>
    </row>
    <row r="22" spans="1:18" ht="15" thickBot="1" x14ac:dyDescent="0.35">
      <c r="A22" s="58"/>
      <c r="B22" s="58"/>
      <c r="C22" s="58"/>
      <c r="D22" s="9" t="s">
        <v>5</v>
      </c>
      <c r="E22" s="53"/>
      <c r="F22" s="53"/>
      <c r="G22" s="47"/>
      <c r="H22" s="47"/>
      <c r="I22" s="47"/>
      <c r="J22" s="61">
        <f>J21*0.8</f>
        <v>4.0000000000000007E-10</v>
      </c>
      <c r="K22" s="61">
        <f>K21*0.8</f>
        <v>4.3999999999999998E-10</v>
      </c>
      <c r="L22" s="65">
        <f>L21*0.85</f>
        <v>1.7000000000000001E-10</v>
      </c>
      <c r="M22" s="61">
        <f>M21*0.9</f>
        <v>1.8000000000000002E-9</v>
      </c>
      <c r="N22" s="61">
        <v>1.8E-9</v>
      </c>
      <c r="O22" s="61">
        <v>1.8E-9</v>
      </c>
      <c r="P22" s="47"/>
    </row>
    <row r="23" spans="1:18" x14ac:dyDescent="0.3">
      <c r="A23" s="58" t="s">
        <v>1</v>
      </c>
      <c r="B23" s="58" t="s">
        <v>2</v>
      </c>
      <c r="C23" s="58" t="s">
        <v>36</v>
      </c>
      <c r="D23" s="4" t="s">
        <v>4</v>
      </c>
      <c r="E23" s="52"/>
      <c r="F23" s="52"/>
      <c r="G23" s="46"/>
      <c r="H23" s="46"/>
      <c r="I23" s="46"/>
      <c r="J23" s="60">
        <v>5.0000000000000003E-10</v>
      </c>
      <c r="K23" s="60">
        <v>5.4999999999999996E-10</v>
      </c>
      <c r="L23" s="64">
        <v>2.0000000000000001E-10</v>
      </c>
      <c r="M23" s="60">
        <v>2.0000000000000001E-9</v>
      </c>
      <c r="N23" s="60">
        <v>2.0000000000000001E-9</v>
      </c>
      <c r="O23" s="60">
        <v>2.0000000000000001E-9</v>
      </c>
      <c r="P23" s="46"/>
    </row>
    <row r="24" spans="1:18" ht="15" thickBot="1" x14ac:dyDescent="0.35">
      <c r="A24" s="58"/>
      <c r="B24" s="58"/>
      <c r="C24" s="58"/>
      <c r="D24" s="9" t="s">
        <v>5</v>
      </c>
      <c r="E24" s="53"/>
      <c r="F24" s="53"/>
      <c r="G24" s="47"/>
      <c r="H24" s="47"/>
      <c r="I24" s="47"/>
      <c r="J24" s="61">
        <f>J23*0.8</f>
        <v>4.0000000000000007E-10</v>
      </c>
      <c r="K24" s="61">
        <f>K23*0.8</f>
        <v>4.3999999999999998E-10</v>
      </c>
      <c r="L24" s="65">
        <f>L23*0.85</f>
        <v>1.7000000000000001E-10</v>
      </c>
      <c r="M24" s="61">
        <f>M23*0.9</f>
        <v>1.8000000000000002E-9</v>
      </c>
      <c r="N24" s="61">
        <v>1.8E-9</v>
      </c>
      <c r="O24" s="61">
        <v>1.8E-9</v>
      </c>
      <c r="P24" s="47"/>
    </row>
    <row r="25" spans="1:18" x14ac:dyDescent="0.3">
      <c r="A25" s="58" t="s">
        <v>18</v>
      </c>
      <c r="B25" s="58" t="s">
        <v>3</v>
      </c>
      <c r="C25" s="58" t="s">
        <v>36</v>
      </c>
      <c r="D25" s="4" t="s">
        <v>4</v>
      </c>
      <c r="E25" s="46"/>
      <c r="F25" s="46"/>
      <c r="G25" s="46"/>
      <c r="H25" s="46"/>
      <c r="I25" s="46"/>
      <c r="J25" s="60"/>
      <c r="K25" s="60"/>
      <c r="L25" s="60"/>
      <c r="M25" s="60">
        <v>1.2E-9</v>
      </c>
      <c r="N25" s="60">
        <v>8.0000000000000003E-10</v>
      </c>
      <c r="O25" s="60">
        <v>2.0000000000000001E-10</v>
      </c>
      <c r="P25" s="46"/>
      <c r="R25" s="54"/>
    </row>
    <row r="26" spans="1:18" ht="15" thickBot="1" x14ac:dyDescent="0.35">
      <c r="A26" s="58"/>
      <c r="B26" s="58"/>
      <c r="C26" s="58"/>
      <c r="D26" s="9" t="s">
        <v>5</v>
      </c>
      <c r="E26" s="47"/>
      <c r="F26" s="47"/>
      <c r="G26" s="47"/>
      <c r="H26" s="47"/>
      <c r="I26" s="47"/>
      <c r="J26" s="61"/>
      <c r="K26" s="61"/>
      <c r="L26" s="61"/>
      <c r="M26" s="61">
        <f>M25*0.9</f>
        <v>1.08E-9</v>
      </c>
      <c r="N26" s="61">
        <f>N25*0.9</f>
        <v>7.2E-10</v>
      </c>
      <c r="O26" s="61">
        <f>O25*0.9</f>
        <v>1.8E-10</v>
      </c>
      <c r="P26" s="47"/>
    </row>
    <row r="27" spans="1:18" x14ac:dyDescent="0.3">
      <c r="A27" s="58" t="s">
        <v>18</v>
      </c>
      <c r="B27" s="58" t="s">
        <v>2</v>
      </c>
      <c r="C27" s="58" t="s">
        <v>36</v>
      </c>
      <c r="D27" s="4" t="s">
        <v>4</v>
      </c>
      <c r="E27" s="46"/>
      <c r="F27" s="46"/>
      <c r="G27" s="46"/>
      <c r="H27" s="46"/>
      <c r="I27" s="46"/>
      <c r="J27" s="60"/>
      <c r="K27" s="60"/>
      <c r="L27" s="60"/>
      <c r="M27" s="60">
        <v>1.2E-9</v>
      </c>
      <c r="N27" s="60">
        <v>8.0000000000000003E-10</v>
      </c>
      <c r="O27" s="60">
        <v>2.0000000000000001E-10</v>
      </c>
      <c r="P27" s="46"/>
    </row>
    <row r="28" spans="1:18" ht="15" thickBot="1" x14ac:dyDescent="0.35">
      <c r="A28" s="58"/>
      <c r="B28" s="58"/>
      <c r="C28" s="58"/>
      <c r="D28" s="9" t="s">
        <v>5</v>
      </c>
      <c r="E28" s="47"/>
      <c r="F28" s="47"/>
      <c r="G28" s="47"/>
      <c r="H28" s="47"/>
      <c r="I28" s="47"/>
      <c r="J28" s="61"/>
      <c r="K28" s="61"/>
      <c r="L28" s="61"/>
      <c r="M28" s="61">
        <f>M27*0.9</f>
        <v>1.08E-9</v>
      </c>
      <c r="N28" s="61">
        <f>N27*0.9</f>
        <v>7.2E-10</v>
      </c>
      <c r="O28" s="61">
        <f>O27*0.9</f>
        <v>1.8E-10</v>
      </c>
      <c r="P28" s="47"/>
    </row>
    <row r="29" spans="1:18" x14ac:dyDescent="0.3">
      <c r="A29" s="58" t="s">
        <v>19</v>
      </c>
      <c r="B29" s="58" t="s">
        <v>3</v>
      </c>
      <c r="C29" s="58" t="s">
        <v>36</v>
      </c>
      <c r="D29" s="4" t="s">
        <v>4</v>
      </c>
      <c r="E29" s="46"/>
      <c r="F29" s="46"/>
      <c r="G29" s="46"/>
      <c r="H29" s="46"/>
      <c r="I29" s="46"/>
      <c r="J29" s="60"/>
      <c r="K29" s="60"/>
      <c r="L29" s="60"/>
      <c r="M29" s="60">
        <v>8.0000000000000003E-10</v>
      </c>
      <c r="N29" s="60">
        <v>8.0000000000000003E-10</v>
      </c>
      <c r="O29" s="60">
        <v>2.0000000000000001E-10</v>
      </c>
      <c r="P29" s="46"/>
    </row>
    <row r="30" spans="1:18" ht="15" thickBot="1" x14ac:dyDescent="0.35">
      <c r="A30" s="58"/>
      <c r="B30" s="58"/>
      <c r="C30" s="58"/>
      <c r="D30" s="9" t="s">
        <v>5</v>
      </c>
      <c r="E30" s="47"/>
      <c r="F30" s="47"/>
      <c r="G30" s="47"/>
      <c r="H30" s="47"/>
      <c r="I30" s="47"/>
      <c r="J30" s="61"/>
      <c r="K30" s="61"/>
      <c r="L30" s="61"/>
      <c r="M30" s="61">
        <f>M29*0.9</f>
        <v>7.2E-10</v>
      </c>
      <c r="N30" s="61">
        <f>N29*0.9</f>
        <v>7.2E-10</v>
      </c>
      <c r="O30" s="61">
        <f>O29*0.9</f>
        <v>1.8E-10</v>
      </c>
      <c r="P30" s="47"/>
    </row>
    <row r="31" spans="1:18" x14ac:dyDescent="0.3">
      <c r="A31" s="58" t="s">
        <v>19</v>
      </c>
      <c r="B31" s="58" t="s">
        <v>2</v>
      </c>
      <c r="C31" s="58" t="s">
        <v>36</v>
      </c>
      <c r="D31" s="4" t="s">
        <v>4</v>
      </c>
      <c r="E31" s="46"/>
      <c r="F31" s="46"/>
      <c r="G31" s="46"/>
      <c r="H31" s="46"/>
      <c r="I31" s="46"/>
      <c r="J31" s="46"/>
      <c r="K31" s="46"/>
      <c r="L31" s="46"/>
      <c r="M31" s="60">
        <v>8.0000000000000003E-10</v>
      </c>
      <c r="N31" s="60">
        <v>8.0000000000000003E-10</v>
      </c>
      <c r="O31" s="60">
        <v>2.0000000000000001E-10</v>
      </c>
      <c r="P31" s="60"/>
    </row>
    <row r="32" spans="1:18" ht="15" thickBot="1" x14ac:dyDescent="0.35">
      <c r="A32" s="58"/>
      <c r="B32" s="58"/>
      <c r="C32" s="58"/>
      <c r="D32" s="9" t="s">
        <v>5</v>
      </c>
      <c r="E32" s="47"/>
      <c r="F32" s="47"/>
      <c r="G32" s="47"/>
      <c r="H32" s="47"/>
      <c r="I32" s="47"/>
      <c r="J32" s="47"/>
      <c r="K32" s="47"/>
      <c r="L32" s="47"/>
      <c r="M32" s="61">
        <f>M31*0.9</f>
        <v>7.2E-10</v>
      </c>
      <c r="N32" s="61">
        <f>N31*0.9</f>
        <v>7.2E-10</v>
      </c>
      <c r="O32" s="61">
        <f>O31*0.9</f>
        <v>1.8E-10</v>
      </c>
      <c r="P32" s="61"/>
    </row>
    <row r="33" spans="1:16" x14ac:dyDescent="0.3">
      <c r="A33" s="58" t="s">
        <v>1</v>
      </c>
      <c r="B33" s="58" t="s">
        <v>3</v>
      </c>
      <c r="C33" s="58" t="s">
        <v>35</v>
      </c>
      <c r="D33" s="4" t="s">
        <v>4</v>
      </c>
      <c r="E33" s="46"/>
      <c r="F33" s="46"/>
      <c r="G33" s="46"/>
      <c r="H33" s="46"/>
      <c r="I33" s="46"/>
      <c r="J33" s="23"/>
      <c r="K33" s="23"/>
      <c r="L33" s="46"/>
      <c r="M33" s="60"/>
      <c r="N33" s="60"/>
      <c r="O33" s="60"/>
      <c r="P33" s="60">
        <v>4.0000000000000002E-9</v>
      </c>
    </row>
    <row r="34" spans="1:16" ht="15" thickBot="1" x14ac:dyDescent="0.35">
      <c r="A34" s="58"/>
      <c r="B34" s="58"/>
      <c r="C34" s="58"/>
      <c r="D34" s="9" t="s">
        <v>5</v>
      </c>
      <c r="E34" s="47"/>
      <c r="F34" s="47"/>
      <c r="G34" s="47"/>
      <c r="H34" s="47"/>
      <c r="I34" s="47"/>
      <c r="J34" s="22"/>
      <c r="K34" s="49"/>
      <c r="L34" s="47"/>
      <c r="M34" s="61"/>
      <c r="N34" s="61"/>
      <c r="O34" s="61"/>
      <c r="P34" s="61">
        <f>P33*0.6</f>
        <v>2.4E-9</v>
      </c>
    </row>
    <row r="35" spans="1:16" x14ac:dyDescent="0.3">
      <c r="A35" s="58" t="s">
        <v>1</v>
      </c>
      <c r="B35" s="58" t="s">
        <v>2</v>
      </c>
      <c r="C35" s="58" t="s">
        <v>35</v>
      </c>
      <c r="D35" s="4" t="s">
        <v>4</v>
      </c>
      <c r="E35" s="46"/>
      <c r="F35" s="46"/>
      <c r="G35" s="46"/>
      <c r="H35" s="46"/>
      <c r="I35" s="46"/>
      <c r="J35" s="23"/>
      <c r="K35" s="23"/>
      <c r="L35" s="46"/>
      <c r="M35" s="60"/>
      <c r="N35" s="60"/>
      <c r="O35" s="60"/>
      <c r="P35" s="60">
        <v>4.0000000000000002E-9</v>
      </c>
    </row>
    <row r="36" spans="1:16" ht="15" thickBot="1" x14ac:dyDescent="0.35">
      <c r="A36" s="58"/>
      <c r="B36" s="58"/>
      <c r="C36" s="58"/>
      <c r="D36" s="9" t="s">
        <v>5</v>
      </c>
      <c r="E36" s="47"/>
      <c r="F36" s="47"/>
      <c r="G36" s="47"/>
      <c r="H36" s="47"/>
      <c r="I36" s="47"/>
      <c r="J36" s="22"/>
      <c r="K36" s="49"/>
      <c r="L36" s="47"/>
      <c r="M36" s="61"/>
      <c r="N36" s="61"/>
      <c r="O36" s="61"/>
      <c r="P36" s="61">
        <f>P35*0.6</f>
        <v>2.4E-9</v>
      </c>
    </row>
    <row r="37" spans="1:16" x14ac:dyDescent="0.3">
      <c r="A37" s="58" t="s">
        <v>1</v>
      </c>
      <c r="B37" s="58" t="s">
        <v>3</v>
      </c>
      <c r="C37" s="58" t="s">
        <v>37</v>
      </c>
      <c r="D37" s="4" t="s">
        <v>4</v>
      </c>
      <c r="E37" s="52">
        <v>5.0000000000000001E-9</v>
      </c>
      <c r="F37" s="46">
        <v>5.0000000000000001E-9</v>
      </c>
      <c r="G37" s="46"/>
      <c r="H37" s="46"/>
      <c r="I37" s="46"/>
      <c r="J37" s="60">
        <v>5.0000000000000003E-10</v>
      </c>
      <c r="K37" s="60"/>
      <c r="L37" s="46"/>
      <c r="M37" s="46"/>
      <c r="N37" s="46"/>
      <c r="O37" s="46"/>
      <c r="P37" s="46"/>
    </row>
    <row r="38" spans="1:16" ht="15" thickBot="1" x14ac:dyDescent="0.35">
      <c r="A38" s="58"/>
      <c r="B38" s="58"/>
      <c r="C38" s="58"/>
      <c r="D38" s="9" t="s">
        <v>5</v>
      </c>
      <c r="E38" s="53">
        <v>5.0000000000000001E-9</v>
      </c>
      <c r="F38" s="47">
        <v>5.0000000000000001E-9</v>
      </c>
      <c r="G38" s="47"/>
      <c r="H38" s="47"/>
      <c r="I38" s="47"/>
      <c r="J38" s="61">
        <f>J37*0.8</f>
        <v>4.0000000000000007E-10</v>
      </c>
      <c r="K38" s="61"/>
      <c r="L38" s="47"/>
      <c r="M38" s="47"/>
      <c r="N38" s="47"/>
      <c r="O38" s="47"/>
      <c r="P38" s="47"/>
    </row>
    <row r="39" spans="1:16" x14ac:dyDescent="0.3">
      <c r="A39" s="58" t="s">
        <v>1</v>
      </c>
      <c r="B39" s="58" t="s">
        <v>2</v>
      </c>
      <c r="C39" s="58" t="s">
        <v>37</v>
      </c>
      <c r="D39" s="4" t="s">
        <v>4</v>
      </c>
      <c r="E39" s="52">
        <v>5.0000000000000001E-9</v>
      </c>
      <c r="F39" s="46">
        <v>5.0000000000000001E-9</v>
      </c>
      <c r="G39" s="46"/>
      <c r="H39" s="46"/>
      <c r="I39" s="46"/>
      <c r="J39" s="60">
        <v>5.0000000000000003E-10</v>
      </c>
      <c r="K39" s="60">
        <v>5.4999999999999996E-10</v>
      </c>
      <c r="L39" s="46"/>
      <c r="M39" s="46"/>
      <c r="N39" s="46"/>
      <c r="O39" s="46"/>
      <c r="P39" s="46"/>
    </row>
    <row r="40" spans="1:16" ht="15" thickBot="1" x14ac:dyDescent="0.35">
      <c r="A40" s="58"/>
      <c r="B40" s="58"/>
      <c r="C40" s="58"/>
      <c r="D40" s="9" t="s">
        <v>5</v>
      </c>
      <c r="E40" s="53">
        <v>5.0000000000000001E-9</v>
      </c>
      <c r="F40" s="47">
        <v>5.0000000000000001E-9</v>
      </c>
      <c r="G40" s="47"/>
      <c r="H40" s="47"/>
      <c r="I40" s="47"/>
      <c r="J40" s="61">
        <f>J39*0.8</f>
        <v>4.0000000000000007E-10</v>
      </c>
      <c r="K40" s="61">
        <f>K39*0.8</f>
        <v>4.3999999999999998E-10</v>
      </c>
      <c r="L40" s="47"/>
      <c r="M40" s="47"/>
      <c r="N40" s="47"/>
      <c r="O40" s="47"/>
      <c r="P40" s="47"/>
    </row>
  </sheetData>
  <mergeCells count="58">
    <mergeCell ref="A37:A38"/>
    <mergeCell ref="B37:B38"/>
    <mergeCell ref="C37:C38"/>
    <mergeCell ref="A39:A40"/>
    <mergeCell ref="B39:B40"/>
    <mergeCell ref="C39:C40"/>
    <mergeCell ref="A29:A30"/>
    <mergeCell ref="B29:B30"/>
    <mergeCell ref="C29:C30"/>
    <mergeCell ref="A31:A32"/>
    <mergeCell ref="B31:B32"/>
    <mergeCell ref="C31:C32"/>
    <mergeCell ref="A9:A10"/>
    <mergeCell ref="B9:B10"/>
    <mergeCell ref="C9:C10"/>
    <mergeCell ref="A11:A12"/>
    <mergeCell ref="B11:B12"/>
    <mergeCell ref="C11:C1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33:A34"/>
    <mergeCell ref="B33:B34"/>
    <mergeCell ref="C33:C34"/>
    <mergeCell ref="A35:A36"/>
    <mergeCell ref="B35:B36"/>
    <mergeCell ref="C35:C36"/>
    <mergeCell ref="A1:P1"/>
    <mergeCell ref="A7:A8"/>
    <mergeCell ref="B7:B8"/>
    <mergeCell ref="C7:C8"/>
    <mergeCell ref="A3:A4"/>
    <mergeCell ref="B3:B4"/>
    <mergeCell ref="C3:C4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water permeability</vt:lpstr>
      <vt:lpstr>solute permeability</vt:lpstr>
      <vt:lpstr>specific transporters</vt:lpstr>
      <vt:lpstr>coupled transporters</vt:lpstr>
    </vt:vector>
  </TitlesOfParts>
  <Company>Maastricht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Swapnasrita, Sangita (MERLN)</dc:creator>
  <cp:lastModifiedBy>Swapnasrita, Sangita (MERLN)</cp:lastModifiedBy>
  <dcterms:created xsi:type="dcterms:W3CDTF">2021-06-28T20:55:46Z</dcterms:created>
  <dcterms:modified xsi:type="dcterms:W3CDTF">2022-01-03T13:48:55Z</dcterms:modified>
</cp:coreProperties>
</file>