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ha\OneDrive\Desktop\Work\Plant ARA paper\Figs\"/>
    </mc:Choice>
  </mc:AlternateContent>
  <xr:revisionPtr revIDLastSave="0" documentId="13_ncr:1_{CC13A510-6D48-49E9-87A0-2D937C8DF051}" xr6:coauthVersionLast="46" xr6:coauthVersionMax="46" xr10:uidLastSave="{00000000-0000-0000-0000-000000000000}"/>
  <bookViews>
    <workbookView xWindow="4665" yWindow="4320" windowWidth="28800" windowHeight="14250" xr2:uid="{350FC855-E27B-4F24-9430-8F85F183FED1}"/>
  </bookViews>
  <sheets>
    <sheet name="Sheet1" sheetId="1" r:id="rId1"/>
  </sheets>
  <calcPr calcId="191029"/>
  <customWorkbookViews>
    <customWorkbookView name="ARA" guid="{2B30CFCF-C8E5-4C28-9FDF-FCDBAEEE8512}" maximized="1" xWindow="-8" yWindow="-8" windowWidth="2576" windowHeight="141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2" i="1"/>
  <c r="F37" i="1"/>
  <c r="F36" i="1"/>
  <c r="J36" i="1" s="1"/>
  <c r="F35" i="1"/>
  <c r="F34" i="1"/>
  <c r="F33" i="1"/>
  <c r="J33" i="1" s="1"/>
  <c r="F32" i="1"/>
  <c r="F31" i="1"/>
  <c r="F30" i="1"/>
  <c r="F29" i="1"/>
  <c r="F28" i="1"/>
  <c r="F27" i="1"/>
  <c r="F26" i="1"/>
  <c r="F25" i="1"/>
  <c r="F24" i="1"/>
  <c r="F23" i="1"/>
  <c r="F16" i="1"/>
  <c r="F15" i="1"/>
  <c r="F14" i="1"/>
  <c r="F13" i="1"/>
  <c r="J13" i="1" s="1"/>
  <c r="F12" i="1"/>
  <c r="F11" i="1"/>
  <c r="F10" i="1"/>
  <c r="F9" i="1"/>
  <c r="F8" i="1"/>
  <c r="F7" i="1"/>
  <c r="J7" i="1" s="1"/>
  <c r="F6" i="1"/>
  <c r="F5" i="1"/>
  <c r="F4" i="1"/>
  <c r="F3" i="1"/>
  <c r="J3" i="1" s="1"/>
  <c r="F2" i="1"/>
  <c r="J26" i="1" l="1"/>
  <c r="K26" i="1" s="1"/>
  <c r="J23" i="1"/>
  <c r="K23" i="1" s="1"/>
  <c r="J27" i="1"/>
  <c r="J28" i="1"/>
  <c r="J14" i="1"/>
  <c r="K14" i="1" s="1"/>
  <c r="J5" i="1"/>
  <c r="J29" i="1"/>
  <c r="K29" i="1" s="1"/>
  <c r="J9" i="1"/>
  <c r="J35" i="1"/>
  <c r="K35" i="1" s="1"/>
  <c r="J12" i="1"/>
  <c r="J37" i="1"/>
  <c r="J4" i="1"/>
  <c r="J15" i="1"/>
  <c r="J30" i="1"/>
  <c r="J31" i="1"/>
  <c r="J32" i="1"/>
  <c r="K32" i="1" s="1"/>
  <c r="J24" i="1"/>
  <c r="J6" i="1"/>
  <c r="J8" i="1"/>
  <c r="K8" i="1" s="1"/>
  <c r="J34" i="1"/>
  <c r="J25" i="1"/>
  <c r="J2" i="1"/>
  <c r="K2" i="1" s="1"/>
  <c r="J10" i="1"/>
  <c r="J11" i="1"/>
  <c r="K11" i="1" s="1"/>
  <c r="J16" i="1"/>
  <c r="K5" i="1"/>
  <c r="K40" i="1" l="1"/>
  <c r="K41" i="1" s="1"/>
  <c r="K39" i="1"/>
  <c r="K18" i="1"/>
  <c r="K19" i="1"/>
  <c r="K20" i="1" s="1"/>
</calcChain>
</file>

<file path=xl/sharedStrings.xml><?xml version="1.0" encoding="utf-8"?>
<sst xmlns="http://schemas.openxmlformats.org/spreadsheetml/2006/main" count="47" uniqueCount="16">
  <si>
    <t>Ethylene (%)</t>
  </si>
  <si>
    <t>Acetylene (%)</t>
  </si>
  <si>
    <t>fraction</t>
  </si>
  <si>
    <t>C2H2 added (%)</t>
  </si>
  <si>
    <t>Treatment</t>
  </si>
  <si>
    <t>a</t>
  </si>
  <si>
    <t>b</t>
  </si>
  <si>
    <t>Replicate</t>
  </si>
  <si>
    <t>Time (h)</t>
  </si>
  <si>
    <t>Assay volume (mL)</t>
  </si>
  <si>
    <t>Starting nmoles C2H2</t>
  </si>
  <si>
    <t>nmoles C2H4 per h</t>
  </si>
  <si>
    <t>nmoles C2H4 present per plant</t>
  </si>
  <si>
    <t>Mean rate</t>
  </si>
  <si>
    <t>SD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</si>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</sst>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9" fontId="0" fillId="2" borderId="5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9" fontId="0" fillId="2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11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70557-D943-4174-9153-EA18D854C6C3}">
  <dimension ref="A1:N41"/>
  <sheetViews>
    <sheetView showGridLines="0" tabSelected="1" zoomScale="70" zoomScaleNormal="70" workbookViewId="0">
      <selection activeCell="I9" sqref="I9"/>
    </sheetView>
  </sheetViews>
  <sheetFormatPr defaultRowHeight="15" x14ac:dyDescent="0.25"/>
  <cols>
    <col min="1" max="11" width="25.7109375" customWidth="1"/>
  </cols>
  <sheetData>
    <row r="1" spans="1:14" s="1" customFormat="1" ht="30" x14ac:dyDescent="0.25">
      <c r="A1" s="4" t="s">
        <v>4</v>
      </c>
      <c r="B1" s="5" t="s">
        <v>7</v>
      </c>
      <c r="C1" s="5" t="s">
        <v>8</v>
      </c>
      <c r="D1" s="6" t="s">
        <v>0</v>
      </c>
      <c r="E1" s="5" t="s">
        <v>1</v>
      </c>
      <c r="F1" s="5" t="s">
        <v>2</v>
      </c>
      <c r="G1" s="5" t="s">
        <v>3</v>
      </c>
      <c r="H1" s="5" t="s">
        <v>9</v>
      </c>
      <c r="I1" s="5" t="s">
        <v>10</v>
      </c>
      <c r="J1" s="5" t="s">
        <v>12</v>
      </c>
      <c r="K1" s="7" t="s">
        <v>11</v>
      </c>
      <c r="L1" s="2"/>
    </row>
    <row r="2" spans="1:14" x14ac:dyDescent="0.25">
      <c r="A2" s="8" t="s">
        <v>5</v>
      </c>
      <c r="B2" s="9">
        <v>1</v>
      </c>
      <c r="C2" s="9">
        <v>24</v>
      </c>
      <c r="D2" s="10"/>
      <c r="E2" s="9"/>
      <c r="F2" s="9" t="e">
        <f t="shared" ref="F2:F16" si="0">D2/(D2+E2)</f>
        <v>#DIV/0!</v>
      </c>
      <c r="G2" s="9">
        <v>10</v>
      </c>
      <c r="H2" s="9">
        <v>130</v>
      </c>
      <c r="I2" s="22">
        <f>G2/100*H2/24.465*10^6</f>
        <v>531371.34682199056</v>
      </c>
      <c r="J2" s="9" t="e">
        <f t="shared" ref="J2:J16" si="1">F2*I2</f>
        <v>#DIV/0!</v>
      </c>
      <c r="K2" s="11" t="e">
        <f>SLOPE(J2:J3,C2:C3)</f>
        <v>#DIV/0!</v>
      </c>
    </row>
    <row r="3" spans="1:14" x14ac:dyDescent="0.25">
      <c r="A3" s="8" t="s">
        <v>5</v>
      </c>
      <c r="B3" s="9">
        <v>1</v>
      </c>
      <c r="C3" s="9">
        <v>48</v>
      </c>
      <c r="D3" s="10"/>
      <c r="E3" s="9"/>
      <c r="F3" s="9" t="e">
        <f t="shared" si="0"/>
        <v>#DIV/0!</v>
      </c>
      <c r="G3" s="9">
        <v>10</v>
      </c>
      <c r="H3" s="9">
        <v>130</v>
      </c>
      <c r="I3" s="24">
        <f t="shared" ref="I3:I16" si="2">G3/100*H3/24.465*10^6</f>
        <v>531371.34682199056</v>
      </c>
      <c r="J3" s="9" t="e">
        <f t="shared" si="1"/>
        <v>#DIV/0!</v>
      </c>
      <c r="K3" s="11"/>
    </row>
    <row r="4" spans="1:14" ht="15.75" x14ac:dyDescent="0.25">
      <c r="A4" s="8" t="s">
        <v>5</v>
      </c>
      <c r="B4" s="9">
        <v>1</v>
      </c>
      <c r="C4" s="9">
        <v>72</v>
      </c>
      <c r="D4" s="10"/>
      <c r="E4" s="12"/>
      <c r="F4" s="9" t="e">
        <f t="shared" si="0"/>
        <v>#DIV/0!</v>
      </c>
      <c r="G4" s="9">
        <v>10</v>
      </c>
      <c r="H4" s="9">
        <v>130</v>
      </c>
      <c r="I4" s="24">
        <f t="shared" si="2"/>
        <v>531371.34682199056</v>
      </c>
      <c r="J4" s="9" t="e">
        <f t="shared" si="1"/>
        <v>#DIV/0!</v>
      </c>
      <c r="K4" s="11"/>
    </row>
    <row r="5" spans="1:14" x14ac:dyDescent="0.25">
      <c r="A5" s="8" t="s">
        <v>5</v>
      </c>
      <c r="B5" s="9">
        <v>2</v>
      </c>
      <c r="C5" s="9">
        <v>24</v>
      </c>
      <c r="D5" s="10"/>
      <c r="E5" s="9"/>
      <c r="F5" s="9" t="e">
        <f t="shared" si="0"/>
        <v>#DIV/0!</v>
      </c>
      <c r="G5" s="9">
        <v>10</v>
      </c>
      <c r="H5" s="9">
        <v>130</v>
      </c>
      <c r="I5" s="24">
        <f t="shared" si="2"/>
        <v>531371.34682199056</v>
      </c>
      <c r="J5" s="9" t="e">
        <f t="shared" si="1"/>
        <v>#DIV/0!</v>
      </c>
      <c r="K5" s="11" t="e">
        <f>SLOPE(J5:J6,C5:C6)</f>
        <v>#DIV/0!</v>
      </c>
    </row>
    <row r="6" spans="1:14" x14ac:dyDescent="0.25">
      <c r="A6" s="8" t="s">
        <v>5</v>
      </c>
      <c r="B6" s="9">
        <v>2</v>
      </c>
      <c r="C6" s="9">
        <v>48</v>
      </c>
      <c r="D6" s="10"/>
      <c r="E6" s="9"/>
      <c r="F6" s="9" t="e">
        <f t="shared" si="0"/>
        <v>#DIV/0!</v>
      </c>
      <c r="G6" s="9">
        <v>10</v>
      </c>
      <c r="H6" s="9">
        <v>130</v>
      </c>
      <c r="I6" s="24">
        <f t="shared" si="2"/>
        <v>531371.34682199056</v>
      </c>
      <c r="J6" s="9" t="e">
        <f t="shared" si="1"/>
        <v>#DIV/0!</v>
      </c>
      <c r="K6" s="11"/>
    </row>
    <row r="7" spans="1:14" ht="15.75" x14ac:dyDescent="0.25">
      <c r="A7" s="8" t="s">
        <v>5</v>
      </c>
      <c r="B7" s="9">
        <v>2</v>
      </c>
      <c r="C7" s="9">
        <v>72</v>
      </c>
      <c r="D7" s="10"/>
      <c r="E7" s="12"/>
      <c r="F7" s="9" t="e">
        <f t="shared" si="0"/>
        <v>#DIV/0!</v>
      </c>
      <c r="G7" s="9">
        <v>10</v>
      </c>
      <c r="H7" s="9">
        <v>130</v>
      </c>
      <c r="I7" s="24">
        <f t="shared" si="2"/>
        <v>531371.34682199056</v>
      </c>
      <c r="J7" s="9" t="e">
        <f t="shared" si="1"/>
        <v>#DIV/0!</v>
      </c>
      <c r="K7" s="11"/>
    </row>
    <row r="8" spans="1:14" x14ac:dyDescent="0.25">
      <c r="A8" s="8" t="s">
        <v>5</v>
      </c>
      <c r="B8" s="9">
        <v>3</v>
      </c>
      <c r="C8" s="9">
        <v>24</v>
      </c>
      <c r="D8" s="10"/>
      <c r="E8" s="9"/>
      <c r="F8" s="9" t="e">
        <f t="shared" si="0"/>
        <v>#DIV/0!</v>
      </c>
      <c r="G8" s="9">
        <v>10</v>
      </c>
      <c r="H8" s="9">
        <v>130</v>
      </c>
      <c r="I8" s="24">
        <f t="shared" si="2"/>
        <v>531371.34682199056</v>
      </c>
      <c r="J8" s="9" t="e">
        <f t="shared" si="1"/>
        <v>#DIV/0!</v>
      </c>
      <c r="K8" s="11" t="e">
        <f>SLOPE(J8:J9,C8:C9)</f>
        <v>#DIV/0!</v>
      </c>
    </row>
    <row r="9" spans="1:14" x14ac:dyDescent="0.25">
      <c r="A9" s="8" t="s">
        <v>5</v>
      </c>
      <c r="B9" s="9">
        <v>3</v>
      </c>
      <c r="C9" s="9">
        <v>48</v>
      </c>
      <c r="D9" s="10"/>
      <c r="E9" s="9"/>
      <c r="F9" s="9" t="e">
        <f t="shared" si="0"/>
        <v>#DIV/0!</v>
      </c>
      <c r="G9" s="9">
        <v>10</v>
      </c>
      <c r="H9" s="9">
        <v>130</v>
      </c>
      <c r="I9" s="24">
        <f t="shared" si="2"/>
        <v>531371.34682199056</v>
      </c>
      <c r="J9" s="9" t="e">
        <f t="shared" si="1"/>
        <v>#DIV/0!</v>
      </c>
      <c r="K9" s="11"/>
    </row>
    <row r="10" spans="1:14" ht="15.75" x14ac:dyDescent="0.25">
      <c r="A10" s="8" t="s">
        <v>5</v>
      </c>
      <c r="B10" s="9">
        <v>3</v>
      </c>
      <c r="C10" s="9">
        <v>72</v>
      </c>
      <c r="D10" s="10"/>
      <c r="E10" s="12"/>
      <c r="F10" s="9" t="e">
        <f t="shared" si="0"/>
        <v>#DIV/0!</v>
      </c>
      <c r="G10" s="9">
        <v>10</v>
      </c>
      <c r="H10" s="9">
        <v>130</v>
      </c>
      <c r="I10" s="24">
        <f t="shared" si="2"/>
        <v>531371.34682199056</v>
      </c>
      <c r="J10" s="9" t="e">
        <f t="shared" si="1"/>
        <v>#DIV/0!</v>
      </c>
      <c r="K10" s="11"/>
    </row>
    <row r="11" spans="1:14" x14ac:dyDescent="0.25">
      <c r="A11" s="8" t="s">
        <v>5</v>
      </c>
      <c r="B11" s="9">
        <v>4</v>
      </c>
      <c r="C11" s="9">
        <v>24</v>
      </c>
      <c r="D11" s="10"/>
      <c r="E11" s="9"/>
      <c r="F11" s="9" t="e">
        <f t="shared" si="0"/>
        <v>#DIV/0!</v>
      </c>
      <c r="G11" s="9">
        <v>10</v>
      </c>
      <c r="H11" s="9">
        <v>130</v>
      </c>
      <c r="I11" s="24">
        <f t="shared" si="2"/>
        <v>531371.34682199056</v>
      </c>
      <c r="J11" s="9" t="e">
        <f t="shared" si="1"/>
        <v>#DIV/0!</v>
      </c>
      <c r="K11" s="11" t="e">
        <f>SLOPE(J11:J12,C11:C12)</f>
        <v>#DIV/0!</v>
      </c>
    </row>
    <row r="12" spans="1:14" x14ac:dyDescent="0.25">
      <c r="A12" s="8" t="s">
        <v>5</v>
      </c>
      <c r="B12" s="9">
        <v>4</v>
      </c>
      <c r="C12" s="9">
        <v>48</v>
      </c>
      <c r="D12" s="10"/>
      <c r="E12" s="9"/>
      <c r="F12" s="9" t="e">
        <f t="shared" si="0"/>
        <v>#DIV/0!</v>
      </c>
      <c r="G12" s="9">
        <v>10</v>
      </c>
      <c r="H12" s="9">
        <v>130</v>
      </c>
      <c r="I12" s="24">
        <f t="shared" si="2"/>
        <v>531371.34682199056</v>
      </c>
      <c r="J12" s="9" t="e">
        <f t="shared" si="1"/>
        <v>#DIV/0!</v>
      </c>
      <c r="K12" s="11"/>
    </row>
    <row r="13" spans="1:14" ht="15.75" x14ac:dyDescent="0.25">
      <c r="A13" s="8" t="s">
        <v>5</v>
      </c>
      <c r="B13" s="9">
        <v>4</v>
      </c>
      <c r="C13" s="9">
        <v>72</v>
      </c>
      <c r="D13" s="10"/>
      <c r="E13" s="12"/>
      <c r="F13" s="9" t="e">
        <f t="shared" si="0"/>
        <v>#DIV/0!</v>
      </c>
      <c r="G13" s="9">
        <v>10</v>
      </c>
      <c r="H13" s="9">
        <v>130</v>
      </c>
      <c r="I13" s="24">
        <f t="shared" si="2"/>
        <v>531371.34682199056</v>
      </c>
      <c r="J13" s="9" t="e">
        <f t="shared" si="1"/>
        <v>#DIV/0!</v>
      </c>
      <c r="K13" s="11"/>
    </row>
    <row r="14" spans="1:14" x14ac:dyDescent="0.25">
      <c r="A14" s="8" t="s">
        <v>5</v>
      </c>
      <c r="B14" s="9">
        <v>5</v>
      </c>
      <c r="C14" s="9">
        <v>24</v>
      </c>
      <c r="D14" s="10"/>
      <c r="E14" s="9"/>
      <c r="F14" s="9" t="e">
        <f t="shared" si="0"/>
        <v>#DIV/0!</v>
      </c>
      <c r="G14" s="9">
        <v>10</v>
      </c>
      <c r="H14" s="9">
        <v>130</v>
      </c>
      <c r="I14" s="24">
        <f t="shared" si="2"/>
        <v>531371.34682199056</v>
      </c>
      <c r="J14" s="9" t="e">
        <f t="shared" si="1"/>
        <v>#DIV/0!</v>
      </c>
      <c r="K14" s="11" t="e">
        <f>SLOPE(J14:J15,C14:C15)</f>
        <v>#DIV/0!</v>
      </c>
    </row>
    <row r="15" spans="1:14" x14ac:dyDescent="0.25">
      <c r="A15" s="8" t="s">
        <v>5</v>
      </c>
      <c r="B15" s="9">
        <v>5</v>
      </c>
      <c r="C15" s="9">
        <v>48</v>
      </c>
      <c r="D15" s="10"/>
      <c r="E15" s="9"/>
      <c r="F15" s="9" t="e">
        <f t="shared" si="0"/>
        <v>#DIV/0!</v>
      </c>
      <c r="G15" s="9">
        <v>10</v>
      </c>
      <c r="H15" s="9">
        <v>130</v>
      </c>
      <c r="I15" s="24">
        <f t="shared" si="2"/>
        <v>531371.34682199056</v>
      </c>
      <c r="J15" s="9" t="e">
        <f t="shared" si="1"/>
        <v>#DIV/0!</v>
      </c>
      <c r="K15" s="11"/>
    </row>
    <row r="16" spans="1:14" ht="15.75" x14ac:dyDescent="0.25">
      <c r="A16" s="13" t="s">
        <v>5</v>
      </c>
      <c r="B16" s="14">
        <v>5</v>
      </c>
      <c r="C16" s="14">
        <v>72</v>
      </c>
      <c r="D16" s="15"/>
      <c r="E16" s="16"/>
      <c r="F16" s="14" t="e">
        <f t="shared" si="0"/>
        <v>#DIV/0!</v>
      </c>
      <c r="G16" s="14">
        <v>10</v>
      </c>
      <c r="H16" s="14">
        <v>130</v>
      </c>
      <c r="I16" s="14">
        <f t="shared" si="2"/>
        <v>531371.34682199056</v>
      </c>
      <c r="J16" s="14" t="e">
        <f t="shared" si="1"/>
        <v>#DIV/0!</v>
      </c>
      <c r="K16" s="17"/>
      <c r="L16" s="3"/>
      <c r="M16" s="3"/>
      <c r="N16" s="3"/>
    </row>
    <row r="17" spans="1:14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  <c r="K17" s="20"/>
      <c r="L17" s="3"/>
      <c r="M17" s="3"/>
      <c r="N17" s="3"/>
    </row>
    <row r="18" spans="1:14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7" t="s">
        <v>13</v>
      </c>
      <c r="K18" s="21" t="e">
        <f>AVERAGE(K2:K14)</f>
        <v>#DIV/0!</v>
      </c>
      <c r="L18" s="3"/>
      <c r="M18" s="3"/>
      <c r="N18" s="3"/>
    </row>
    <row r="19" spans="1:14" x14ac:dyDescent="0.25">
      <c r="A19" s="3"/>
      <c r="B19" s="3"/>
      <c r="C19" s="3"/>
      <c r="D19" s="3"/>
      <c r="E19" s="3"/>
      <c r="F19" s="3"/>
      <c r="G19" s="3"/>
      <c r="H19" s="3"/>
      <c r="I19" s="3"/>
      <c r="J19" s="28" t="s">
        <v>14</v>
      </c>
      <c r="K19" t="e">
        <f>_xlfn.STDEV.S(K2:K14)</f>
        <v>#DIV/0!</v>
      </c>
      <c r="L19" s="3"/>
      <c r="M19" s="3"/>
      <c r="N19" s="3"/>
    </row>
    <row r="20" spans="1:14" x14ac:dyDescent="0.25">
      <c r="A20" s="3"/>
      <c r="B20" s="3"/>
      <c r="C20" s="3"/>
      <c r="D20" s="3"/>
      <c r="E20" s="3"/>
      <c r="F20" s="3"/>
      <c r="G20" s="3"/>
      <c r="H20" s="3"/>
      <c r="I20" s="3"/>
      <c r="J20" s="28" t="s">
        <v>15</v>
      </c>
      <c r="K20" t="e">
        <f>K19/SQRT(((COUNT(K2:K14))-1))</f>
        <v>#DIV/0!</v>
      </c>
      <c r="L20" s="3"/>
      <c r="M20" s="3"/>
      <c r="N20" s="3"/>
    </row>
    <row r="21" spans="1:14" x14ac:dyDescent="0.25">
      <c r="L21" s="3"/>
      <c r="M21" s="3"/>
      <c r="N21" s="3"/>
    </row>
    <row r="22" spans="1:14" x14ac:dyDescent="0.25">
      <c r="L22" s="3"/>
      <c r="M22" s="3"/>
      <c r="N22" s="3"/>
    </row>
    <row r="23" spans="1:14" x14ac:dyDescent="0.25">
      <c r="A23" s="25" t="s">
        <v>6</v>
      </c>
      <c r="B23" s="22">
        <v>1</v>
      </c>
      <c r="C23" s="22">
        <v>24</v>
      </c>
      <c r="D23" s="26"/>
      <c r="E23" s="22"/>
      <c r="F23" s="22" t="e">
        <f t="shared" ref="F23:F37" si="3">D23/(D23+E23)</f>
        <v>#DIV/0!</v>
      </c>
      <c r="G23" s="22">
        <v>10</v>
      </c>
      <c r="H23" s="22">
        <v>130</v>
      </c>
      <c r="I23" s="22">
        <f>G23/100*H23/24.465*10^6</f>
        <v>531371.34682199056</v>
      </c>
      <c r="J23" s="22" t="e">
        <f t="shared" ref="J23:J37" si="4">F23*I23</f>
        <v>#DIV/0!</v>
      </c>
      <c r="K23" s="23" t="e">
        <f>SLOPE(J23:J24,C23:C24)</f>
        <v>#DIV/0!</v>
      </c>
    </row>
    <row r="24" spans="1:14" x14ac:dyDescent="0.25">
      <c r="A24" s="8" t="s">
        <v>6</v>
      </c>
      <c r="B24" s="9">
        <v>1</v>
      </c>
      <c r="C24" s="9">
        <v>48</v>
      </c>
      <c r="D24" s="10"/>
      <c r="E24" s="9"/>
      <c r="F24" s="9" t="e">
        <f t="shared" si="3"/>
        <v>#DIV/0!</v>
      </c>
      <c r="G24" s="9">
        <v>10</v>
      </c>
      <c r="H24" s="9">
        <v>130</v>
      </c>
      <c r="I24" s="24">
        <f t="shared" ref="I24:I37" si="5">G24/100*H24/24.465*10^6</f>
        <v>531371.34682199056</v>
      </c>
      <c r="J24" s="24" t="e">
        <f t="shared" si="4"/>
        <v>#DIV/0!</v>
      </c>
      <c r="K24" s="11"/>
    </row>
    <row r="25" spans="1:14" ht="15.75" x14ac:dyDescent="0.25">
      <c r="A25" s="8" t="s">
        <v>6</v>
      </c>
      <c r="B25" s="9">
        <v>1</v>
      </c>
      <c r="C25" s="9">
        <v>72</v>
      </c>
      <c r="D25" s="10"/>
      <c r="E25" s="12"/>
      <c r="F25" s="9" t="e">
        <f t="shared" si="3"/>
        <v>#DIV/0!</v>
      </c>
      <c r="G25" s="9">
        <v>10</v>
      </c>
      <c r="H25" s="9">
        <v>130</v>
      </c>
      <c r="I25" s="24">
        <f t="shared" si="5"/>
        <v>531371.34682199056</v>
      </c>
      <c r="J25" s="24" t="e">
        <f t="shared" si="4"/>
        <v>#DIV/0!</v>
      </c>
      <c r="K25" s="11"/>
    </row>
    <row r="26" spans="1:14" x14ac:dyDescent="0.25">
      <c r="A26" s="8" t="s">
        <v>6</v>
      </c>
      <c r="B26" s="9">
        <v>2</v>
      </c>
      <c r="C26" s="9">
        <v>24</v>
      </c>
      <c r="D26" s="10"/>
      <c r="E26" s="9"/>
      <c r="F26" s="9" t="e">
        <f t="shared" si="3"/>
        <v>#DIV/0!</v>
      </c>
      <c r="G26" s="9">
        <v>10</v>
      </c>
      <c r="H26" s="9">
        <v>130</v>
      </c>
      <c r="I26" s="24">
        <f t="shared" si="5"/>
        <v>531371.34682199056</v>
      </c>
      <c r="J26" s="24" t="e">
        <f t="shared" si="4"/>
        <v>#DIV/0!</v>
      </c>
      <c r="K26" s="11" t="e">
        <f>SLOPE(J26:J27,C26:C27)</f>
        <v>#DIV/0!</v>
      </c>
    </row>
    <row r="27" spans="1:14" x14ac:dyDescent="0.25">
      <c r="A27" s="8" t="s">
        <v>6</v>
      </c>
      <c r="B27" s="9">
        <v>2</v>
      </c>
      <c r="C27" s="9">
        <v>48</v>
      </c>
      <c r="D27" s="10"/>
      <c r="E27" s="9"/>
      <c r="F27" s="9" t="e">
        <f t="shared" si="3"/>
        <v>#DIV/0!</v>
      </c>
      <c r="G27" s="9">
        <v>10</v>
      </c>
      <c r="H27" s="9">
        <v>130</v>
      </c>
      <c r="I27" s="24">
        <f t="shared" si="5"/>
        <v>531371.34682199056</v>
      </c>
      <c r="J27" s="9" t="e">
        <f t="shared" si="4"/>
        <v>#DIV/0!</v>
      </c>
      <c r="K27" s="11"/>
    </row>
    <row r="28" spans="1:14" ht="15.75" x14ac:dyDescent="0.25">
      <c r="A28" s="8" t="s">
        <v>6</v>
      </c>
      <c r="B28" s="9">
        <v>2</v>
      </c>
      <c r="C28" s="9">
        <v>72</v>
      </c>
      <c r="D28" s="10"/>
      <c r="E28" s="12"/>
      <c r="F28" s="9" t="e">
        <f t="shared" si="3"/>
        <v>#DIV/0!</v>
      </c>
      <c r="G28" s="9">
        <v>10</v>
      </c>
      <c r="H28" s="9">
        <v>130</v>
      </c>
      <c r="I28" s="24">
        <f t="shared" si="5"/>
        <v>531371.34682199056</v>
      </c>
      <c r="J28" s="9" t="e">
        <f t="shared" si="4"/>
        <v>#DIV/0!</v>
      </c>
      <c r="K28" s="11"/>
    </row>
    <row r="29" spans="1:14" x14ac:dyDescent="0.25">
      <c r="A29" s="8" t="s">
        <v>6</v>
      </c>
      <c r="B29" s="9">
        <v>3</v>
      </c>
      <c r="C29" s="9">
        <v>24</v>
      </c>
      <c r="D29" s="10"/>
      <c r="E29" s="9"/>
      <c r="F29" s="9" t="e">
        <f t="shared" si="3"/>
        <v>#DIV/0!</v>
      </c>
      <c r="G29" s="9">
        <v>10</v>
      </c>
      <c r="H29" s="9">
        <v>130</v>
      </c>
      <c r="I29" s="24">
        <f t="shared" si="5"/>
        <v>531371.34682199056</v>
      </c>
      <c r="J29" s="9" t="e">
        <f t="shared" si="4"/>
        <v>#DIV/0!</v>
      </c>
      <c r="K29" s="11" t="e">
        <f>SLOPE(J29:J30,C29:C30)</f>
        <v>#DIV/0!</v>
      </c>
    </row>
    <row r="30" spans="1:14" x14ac:dyDescent="0.25">
      <c r="A30" s="8" t="s">
        <v>6</v>
      </c>
      <c r="B30" s="9">
        <v>3</v>
      </c>
      <c r="C30" s="9">
        <v>48</v>
      </c>
      <c r="D30" s="10"/>
      <c r="E30" s="9"/>
      <c r="F30" s="9" t="e">
        <f t="shared" si="3"/>
        <v>#DIV/0!</v>
      </c>
      <c r="G30" s="9">
        <v>10</v>
      </c>
      <c r="H30" s="9">
        <v>130</v>
      </c>
      <c r="I30" s="24">
        <f t="shared" si="5"/>
        <v>531371.34682199056</v>
      </c>
      <c r="J30" s="9" t="e">
        <f t="shared" si="4"/>
        <v>#DIV/0!</v>
      </c>
      <c r="K30" s="11"/>
    </row>
    <row r="31" spans="1:14" ht="15.75" x14ac:dyDescent="0.25">
      <c r="A31" s="8" t="s">
        <v>6</v>
      </c>
      <c r="B31" s="9">
        <v>3</v>
      </c>
      <c r="C31" s="9">
        <v>72</v>
      </c>
      <c r="D31" s="10"/>
      <c r="E31" s="12"/>
      <c r="F31" s="9" t="e">
        <f t="shared" si="3"/>
        <v>#DIV/0!</v>
      </c>
      <c r="G31" s="9">
        <v>10</v>
      </c>
      <c r="H31" s="9">
        <v>130</v>
      </c>
      <c r="I31" s="24">
        <f t="shared" si="5"/>
        <v>531371.34682199056</v>
      </c>
      <c r="J31" s="9" t="e">
        <f t="shared" si="4"/>
        <v>#DIV/0!</v>
      </c>
      <c r="K31" s="11"/>
    </row>
    <row r="32" spans="1:14" x14ac:dyDescent="0.25">
      <c r="A32" s="8" t="s">
        <v>6</v>
      </c>
      <c r="B32" s="9">
        <v>4</v>
      </c>
      <c r="C32" s="9">
        <v>24</v>
      </c>
      <c r="D32" s="10"/>
      <c r="E32" s="9"/>
      <c r="F32" s="9" t="e">
        <f t="shared" si="3"/>
        <v>#DIV/0!</v>
      </c>
      <c r="G32" s="9">
        <v>10</v>
      </c>
      <c r="H32" s="9">
        <v>130</v>
      </c>
      <c r="I32" s="24">
        <f t="shared" si="5"/>
        <v>531371.34682199056</v>
      </c>
      <c r="J32" s="9" t="e">
        <f t="shared" si="4"/>
        <v>#DIV/0!</v>
      </c>
      <c r="K32" s="11" t="e">
        <f>SLOPE(J32:J33,C32:C33)</f>
        <v>#DIV/0!</v>
      </c>
    </row>
    <row r="33" spans="1:11" x14ac:dyDescent="0.25">
      <c r="A33" s="8" t="s">
        <v>6</v>
      </c>
      <c r="B33" s="9">
        <v>4</v>
      </c>
      <c r="C33" s="9">
        <v>48</v>
      </c>
      <c r="D33" s="10"/>
      <c r="E33" s="9"/>
      <c r="F33" s="9" t="e">
        <f t="shared" si="3"/>
        <v>#DIV/0!</v>
      </c>
      <c r="G33" s="9">
        <v>10</v>
      </c>
      <c r="H33" s="9">
        <v>130</v>
      </c>
      <c r="I33" s="24">
        <f t="shared" si="5"/>
        <v>531371.34682199056</v>
      </c>
      <c r="J33" s="9" t="e">
        <f t="shared" si="4"/>
        <v>#DIV/0!</v>
      </c>
      <c r="K33" s="11"/>
    </row>
    <row r="34" spans="1:11" ht="15.75" x14ac:dyDescent="0.25">
      <c r="A34" s="8" t="s">
        <v>6</v>
      </c>
      <c r="B34" s="9">
        <v>4</v>
      </c>
      <c r="C34" s="9">
        <v>72</v>
      </c>
      <c r="D34" s="10"/>
      <c r="E34" s="12"/>
      <c r="F34" s="9" t="e">
        <f t="shared" si="3"/>
        <v>#DIV/0!</v>
      </c>
      <c r="G34" s="9">
        <v>10</v>
      </c>
      <c r="H34" s="9">
        <v>130</v>
      </c>
      <c r="I34" s="24">
        <f t="shared" si="5"/>
        <v>531371.34682199056</v>
      </c>
      <c r="J34" s="9" t="e">
        <f t="shared" si="4"/>
        <v>#DIV/0!</v>
      </c>
      <c r="K34" s="11"/>
    </row>
    <row r="35" spans="1:11" x14ac:dyDescent="0.25">
      <c r="A35" s="8" t="s">
        <v>6</v>
      </c>
      <c r="B35" s="9">
        <v>5</v>
      </c>
      <c r="C35" s="9">
        <v>24</v>
      </c>
      <c r="D35" s="10"/>
      <c r="E35" s="9"/>
      <c r="F35" s="9" t="e">
        <f t="shared" si="3"/>
        <v>#DIV/0!</v>
      </c>
      <c r="G35" s="9">
        <v>10</v>
      </c>
      <c r="H35" s="9">
        <v>130</v>
      </c>
      <c r="I35" s="24">
        <f t="shared" si="5"/>
        <v>531371.34682199056</v>
      </c>
      <c r="J35" s="9" t="e">
        <f t="shared" si="4"/>
        <v>#DIV/0!</v>
      </c>
      <c r="K35" s="11" t="e">
        <f>SLOPE(J35:J36,C35:C36)</f>
        <v>#DIV/0!</v>
      </c>
    </row>
    <row r="36" spans="1:11" x14ac:dyDescent="0.25">
      <c r="A36" s="8" t="s">
        <v>6</v>
      </c>
      <c r="B36" s="9">
        <v>5</v>
      </c>
      <c r="C36" s="9">
        <v>48</v>
      </c>
      <c r="D36" s="10"/>
      <c r="E36" s="9"/>
      <c r="F36" s="9" t="e">
        <f t="shared" si="3"/>
        <v>#DIV/0!</v>
      </c>
      <c r="G36" s="9">
        <v>10</v>
      </c>
      <c r="H36" s="9">
        <v>130</v>
      </c>
      <c r="I36" s="24">
        <f t="shared" si="5"/>
        <v>531371.34682199056</v>
      </c>
      <c r="J36" s="9" t="e">
        <f t="shared" si="4"/>
        <v>#DIV/0!</v>
      </c>
      <c r="K36" s="11"/>
    </row>
    <row r="37" spans="1:11" ht="15.75" x14ac:dyDescent="0.25">
      <c r="A37" s="13" t="s">
        <v>6</v>
      </c>
      <c r="B37" s="14">
        <v>5</v>
      </c>
      <c r="C37" s="14">
        <v>72</v>
      </c>
      <c r="D37" s="15"/>
      <c r="E37" s="16"/>
      <c r="F37" s="14" t="e">
        <f t="shared" si="3"/>
        <v>#DIV/0!</v>
      </c>
      <c r="G37" s="14">
        <v>10</v>
      </c>
      <c r="H37" s="14">
        <v>130</v>
      </c>
      <c r="I37" s="14">
        <f t="shared" si="5"/>
        <v>531371.34682199056</v>
      </c>
      <c r="J37" s="14" t="e">
        <f t="shared" si="4"/>
        <v>#DIV/0!</v>
      </c>
      <c r="K37" s="17"/>
    </row>
    <row r="39" spans="1:11" x14ac:dyDescent="0.25">
      <c r="J39" s="27" t="s">
        <v>13</v>
      </c>
      <c r="K39" s="21" t="e">
        <f>AVERAGE(K23:K35)</f>
        <v>#DIV/0!</v>
      </c>
    </row>
    <row r="40" spans="1:11" x14ac:dyDescent="0.25">
      <c r="J40" s="28" t="s">
        <v>14</v>
      </c>
      <c r="K40" t="e">
        <f>_xlfn.STDEV.S(K23:K35)</f>
        <v>#DIV/0!</v>
      </c>
    </row>
    <row r="41" spans="1:11" x14ac:dyDescent="0.25">
      <c r="J41" s="28" t="s">
        <v>15</v>
      </c>
      <c r="K41" t="e">
        <f>K40/SQRT(((COUNT(K23:K35))-1))</f>
        <v>#DIV/0!</v>
      </c>
    </row>
  </sheetData>
  <customSheetViews>
    <customSheetView guid="{2B30CFCF-C8E5-4C28-9FDF-FCDBAEEE8512}" scale="145">
      <selection activeCell="K33" sqref="A1:K33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Haskett</dc:creator>
  <cp:lastModifiedBy>Tim Haskett</cp:lastModifiedBy>
  <dcterms:created xsi:type="dcterms:W3CDTF">2021-03-29T15:47:35Z</dcterms:created>
  <dcterms:modified xsi:type="dcterms:W3CDTF">2021-04-02T13:15:47Z</dcterms:modified>
</cp:coreProperties>
</file>