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68" windowWidth="14808" windowHeight="7956" activeTab="2"/>
  </bookViews>
  <sheets>
    <sheet name="Table S1" sheetId="3" r:id="rId1"/>
    <sheet name="Table S2" sheetId="6" r:id="rId2"/>
    <sheet name="Table S3" sheetId="7" r:id="rId3"/>
    <sheet name="Fig. S1" sheetId="1" r:id="rId4"/>
    <sheet name="Fig. S2" sheetId="2" r:id="rId5"/>
    <sheet name="Fig. S3" sheetId="5" r:id="rId6"/>
    <sheet name="Fig. S4" sheetId="4" r:id="rId7"/>
  </sheets>
  <calcPr calcId="144525"/>
</workbook>
</file>

<file path=xl/calcChain.xml><?xml version="1.0" encoding="utf-8"?>
<calcChain xmlns="http://schemas.openxmlformats.org/spreadsheetml/2006/main">
  <c r="BT74" i="7" l="1"/>
  <c r="BQ74" i="7"/>
  <c r="BI74" i="7"/>
  <c r="BF74" i="7"/>
  <c r="AX74" i="7"/>
  <c r="AU74" i="7"/>
  <c r="AM74" i="7"/>
  <c r="AJ74" i="7"/>
  <c r="AB74" i="7"/>
  <c r="Y74" i="7"/>
  <c r="Q74" i="7"/>
  <c r="N74" i="7"/>
  <c r="F74" i="7"/>
  <c r="C74" i="7"/>
  <c r="BT71" i="7"/>
  <c r="BQ71" i="7"/>
  <c r="BI71" i="7"/>
  <c r="BF71" i="7"/>
  <c r="AX71" i="7"/>
  <c r="AU71" i="7"/>
  <c r="AM71" i="7"/>
  <c r="AJ71" i="7"/>
  <c r="AB71" i="7"/>
  <c r="Y71" i="7"/>
  <c r="Q71" i="7"/>
  <c r="N71" i="7"/>
  <c r="F71" i="7"/>
  <c r="C71" i="7"/>
  <c r="BT68" i="7"/>
  <c r="BQ68" i="7"/>
  <c r="BI68" i="7"/>
  <c r="BF68" i="7"/>
  <c r="AX68" i="7"/>
  <c r="AU68" i="7"/>
  <c r="AM68" i="7"/>
  <c r="AJ68" i="7"/>
  <c r="AB68" i="7"/>
  <c r="Y68" i="7"/>
  <c r="Q68" i="7"/>
  <c r="N68" i="7"/>
  <c r="F68" i="7"/>
  <c r="C68" i="7"/>
  <c r="BT65" i="7"/>
  <c r="BQ65" i="7"/>
  <c r="BI65" i="7"/>
  <c r="BF65" i="7"/>
  <c r="AX65" i="7"/>
  <c r="AU65" i="7"/>
  <c r="AM65" i="7"/>
  <c r="AJ65" i="7"/>
  <c r="AB65" i="7"/>
  <c r="Y65" i="7"/>
  <c r="Q65" i="7"/>
  <c r="N65" i="7"/>
  <c r="F65" i="7"/>
  <c r="C65" i="7"/>
  <c r="BT62" i="7"/>
  <c r="BQ62" i="7"/>
  <c r="BI62" i="7"/>
  <c r="BF62" i="7"/>
  <c r="AX62" i="7"/>
  <c r="AU62" i="7"/>
  <c r="AM62" i="7"/>
  <c r="AJ62" i="7"/>
  <c r="AB62" i="7"/>
  <c r="Y62" i="7"/>
  <c r="Q62" i="7"/>
  <c r="N62" i="7"/>
  <c r="F62" i="7"/>
  <c r="C62" i="7"/>
  <c r="BT59" i="7"/>
  <c r="BQ59" i="7"/>
  <c r="BI59" i="7"/>
  <c r="BF59" i="7"/>
  <c r="AX59" i="7"/>
  <c r="AU59" i="7"/>
  <c r="AM59" i="7"/>
  <c r="AJ59" i="7"/>
  <c r="AB59" i="7"/>
  <c r="Y59" i="7"/>
  <c r="Q59" i="7"/>
  <c r="N59" i="7"/>
  <c r="F59" i="7"/>
  <c r="C59" i="7"/>
  <c r="BT56" i="7"/>
  <c r="BQ56" i="7"/>
  <c r="BI56" i="7"/>
  <c r="BF56" i="7"/>
  <c r="AX56" i="7"/>
  <c r="AU56" i="7"/>
  <c r="AM56" i="7"/>
  <c r="AJ56" i="7"/>
  <c r="AB56" i="7"/>
  <c r="Y56" i="7"/>
  <c r="Q56" i="7"/>
  <c r="N56" i="7"/>
  <c r="F56" i="7"/>
  <c r="C56" i="7"/>
  <c r="BT53" i="7"/>
  <c r="BQ53" i="7"/>
  <c r="BI53" i="7"/>
  <c r="BF53" i="7"/>
  <c r="AX53" i="7"/>
  <c r="AU53" i="7"/>
  <c r="AM53" i="7"/>
  <c r="AJ53" i="7"/>
  <c r="AB53" i="7"/>
  <c r="Y53" i="7"/>
  <c r="Q53" i="7"/>
  <c r="N53" i="7"/>
  <c r="F53" i="7"/>
  <c r="C53" i="7"/>
  <c r="BT50" i="7"/>
  <c r="BQ50" i="7"/>
  <c r="BI50" i="7"/>
  <c r="BF50" i="7"/>
  <c r="AX50" i="7"/>
  <c r="AU50" i="7"/>
  <c r="AM50" i="7"/>
  <c r="AJ50" i="7"/>
  <c r="AB50" i="7"/>
  <c r="Y50" i="7"/>
  <c r="Q50" i="7"/>
  <c r="N50" i="7"/>
  <c r="F50" i="7"/>
  <c r="C50" i="7"/>
  <c r="BT47" i="7"/>
  <c r="BQ47" i="7"/>
  <c r="BI47" i="7"/>
  <c r="BF47" i="7"/>
  <c r="AX47" i="7"/>
  <c r="AU47" i="7"/>
  <c r="AM47" i="7"/>
  <c r="AJ47" i="7"/>
  <c r="AB47" i="7"/>
  <c r="Y47" i="7"/>
  <c r="Q47" i="7"/>
  <c r="N47" i="7"/>
  <c r="F47" i="7"/>
  <c r="C47" i="7"/>
  <c r="BT44" i="7"/>
  <c r="BQ44" i="7"/>
  <c r="BI44" i="7"/>
  <c r="BF44" i="7"/>
  <c r="BK44" i="7" s="1"/>
  <c r="BL44" i="7" s="1"/>
  <c r="AX44" i="7"/>
  <c r="AU44" i="7"/>
  <c r="AM44" i="7"/>
  <c r="AJ44" i="7"/>
  <c r="AB44" i="7"/>
  <c r="Y44" i="7"/>
  <c r="Q44" i="7"/>
  <c r="N44" i="7"/>
  <c r="S44" i="7" s="1"/>
  <c r="T44" i="7" s="1"/>
  <c r="F44" i="7"/>
  <c r="C44" i="7"/>
  <c r="BT41" i="7"/>
  <c r="BQ41" i="7"/>
  <c r="BV41" i="7" s="1"/>
  <c r="BW41" i="7" s="1"/>
  <c r="BI41" i="7"/>
  <c r="BF41" i="7"/>
  <c r="AX41" i="7"/>
  <c r="AU41" i="7"/>
  <c r="AZ41" i="7" s="1"/>
  <c r="BA41" i="7" s="1"/>
  <c r="AM41" i="7"/>
  <c r="AJ41" i="7"/>
  <c r="AB41" i="7"/>
  <c r="Y41" i="7"/>
  <c r="AD41" i="7" s="1"/>
  <c r="AE41" i="7" s="1"/>
  <c r="Q41" i="7"/>
  <c r="N41" i="7"/>
  <c r="F41" i="7"/>
  <c r="C41" i="7"/>
  <c r="H41" i="7" s="1"/>
  <c r="I41" i="7" s="1"/>
  <c r="BT38" i="7"/>
  <c r="BQ38" i="7"/>
  <c r="BI38" i="7"/>
  <c r="BF38" i="7"/>
  <c r="AX38" i="7"/>
  <c r="AU38" i="7"/>
  <c r="AM38" i="7"/>
  <c r="AJ38" i="7"/>
  <c r="AB38" i="7"/>
  <c r="Y38" i="7"/>
  <c r="Q38" i="7"/>
  <c r="N38" i="7"/>
  <c r="F38" i="7"/>
  <c r="C38" i="7"/>
  <c r="BT35" i="7"/>
  <c r="BQ35" i="7"/>
  <c r="BI35" i="7"/>
  <c r="BF35" i="7"/>
  <c r="AX35" i="7"/>
  <c r="AU35" i="7"/>
  <c r="AM35" i="7"/>
  <c r="AJ35" i="7"/>
  <c r="AB35" i="7"/>
  <c r="Y35" i="7"/>
  <c r="AD35" i="7" s="1"/>
  <c r="AE35" i="7" s="1"/>
  <c r="Q35" i="7"/>
  <c r="N35" i="7"/>
  <c r="F35" i="7"/>
  <c r="C35" i="7"/>
  <c r="BT32" i="7"/>
  <c r="BQ32" i="7"/>
  <c r="BI32" i="7"/>
  <c r="BF32" i="7"/>
  <c r="BK32" i="7" s="1"/>
  <c r="BL32" i="7" s="1"/>
  <c r="AX32" i="7"/>
  <c r="AU32" i="7"/>
  <c r="AM32" i="7"/>
  <c r="AJ32" i="7"/>
  <c r="AB32" i="7"/>
  <c r="Y32" i="7"/>
  <c r="Q32" i="7"/>
  <c r="N32" i="7"/>
  <c r="F32" i="7"/>
  <c r="C32" i="7"/>
  <c r="BT29" i="7"/>
  <c r="BQ29" i="7"/>
  <c r="BI29" i="7"/>
  <c r="BF29" i="7"/>
  <c r="AX29" i="7"/>
  <c r="AU29" i="7"/>
  <c r="AM29" i="7"/>
  <c r="AJ29" i="7"/>
  <c r="AB29" i="7"/>
  <c r="Y29" i="7"/>
  <c r="Q29" i="7"/>
  <c r="N29" i="7"/>
  <c r="F29" i="7"/>
  <c r="C29" i="7"/>
  <c r="BT26" i="7"/>
  <c r="BQ26" i="7"/>
  <c r="BI26" i="7"/>
  <c r="BF26" i="7"/>
  <c r="AX26" i="7"/>
  <c r="AU26" i="7"/>
  <c r="AM26" i="7"/>
  <c r="AJ26" i="7"/>
  <c r="AB26" i="7"/>
  <c r="Y26" i="7"/>
  <c r="Q26" i="7"/>
  <c r="N26" i="7"/>
  <c r="F26" i="7"/>
  <c r="C26" i="7"/>
  <c r="BT23" i="7"/>
  <c r="BQ23" i="7"/>
  <c r="BI23" i="7"/>
  <c r="BF23" i="7"/>
  <c r="AX23" i="7"/>
  <c r="AU23" i="7"/>
  <c r="AM23" i="7"/>
  <c r="AJ23" i="7"/>
  <c r="AB23" i="7"/>
  <c r="Y23" i="7"/>
  <c r="Q23" i="7"/>
  <c r="N23" i="7"/>
  <c r="F23" i="7"/>
  <c r="C23" i="7"/>
  <c r="H23" i="7" s="1"/>
  <c r="I23" i="7" s="1"/>
  <c r="BT20" i="7"/>
  <c r="BQ20" i="7"/>
  <c r="BI20" i="7"/>
  <c r="BF20" i="7"/>
  <c r="AX20" i="7"/>
  <c r="AU20" i="7"/>
  <c r="AM20" i="7"/>
  <c r="AJ20" i="7"/>
  <c r="AB20" i="7"/>
  <c r="Y20" i="7"/>
  <c r="Q20" i="7"/>
  <c r="N20" i="7"/>
  <c r="F20" i="7"/>
  <c r="C20" i="7"/>
  <c r="BT17" i="7"/>
  <c r="BQ17" i="7"/>
  <c r="BI17" i="7"/>
  <c r="BF17" i="7"/>
  <c r="AX17" i="7"/>
  <c r="AU17" i="7"/>
  <c r="AM17" i="7"/>
  <c r="AJ17" i="7"/>
  <c r="AB17" i="7"/>
  <c r="Y17" i="7"/>
  <c r="Q17" i="7"/>
  <c r="N17" i="7"/>
  <c r="F17" i="7"/>
  <c r="C17" i="7"/>
  <c r="BT14" i="7"/>
  <c r="BQ14" i="7"/>
  <c r="BI14" i="7"/>
  <c r="BF14" i="7"/>
  <c r="AX14" i="7"/>
  <c r="AU14" i="7"/>
  <c r="AM14" i="7"/>
  <c r="AJ14" i="7"/>
  <c r="AB14" i="7"/>
  <c r="Y14" i="7"/>
  <c r="Q14" i="7"/>
  <c r="N14" i="7"/>
  <c r="F14" i="7"/>
  <c r="C14" i="7"/>
  <c r="BT11" i="7"/>
  <c r="BQ11" i="7"/>
  <c r="BI11" i="7"/>
  <c r="BF11" i="7"/>
  <c r="AX11" i="7"/>
  <c r="AU11" i="7"/>
  <c r="AM11" i="7"/>
  <c r="AJ11" i="7"/>
  <c r="AB11" i="7"/>
  <c r="Y11" i="7"/>
  <c r="Q11" i="7"/>
  <c r="N11" i="7"/>
  <c r="F11" i="7"/>
  <c r="C11" i="7"/>
  <c r="BT8" i="7"/>
  <c r="BQ8" i="7"/>
  <c r="BI8" i="7"/>
  <c r="BF8" i="7"/>
  <c r="AX8" i="7"/>
  <c r="AU8" i="7"/>
  <c r="AM8" i="7"/>
  <c r="AJ8" i="7"/>
  <c r="AB8" i="7"/>
  <c r="Y8" i="7"/>
  <c r="Q8" i="7"/>
  <c r="N8" i="7"/>
  <c r="F8" i="7"/>
  <c r="C8" i="7"/>
  <c r="BT5" i="7"/>
  <c r="BQ5" i="7"/>
  <c r="BI5" i="7"/>
  <c r="BF5" i="7"/>
  <c r="AX5" i="7"/>
  <c r="AU5" i="7"/>
  <c r="AM5" i="7"/>
  <c r="AJ5" i="7"/>
  <c r="AB5" i="7"/>
  <c r="Y5" i="7"/>
  <c r="Q5" i="7"/>
  <c r="N5" i="7"/>
  <c r="F5" i="7"/>
  <c r="C5" i="7"/>
  <c r="CQ74" i="6"/>
  <c r="CN74" i="6"/>
  <c r="CF74" i="6"/>
  <c r="CC74" i="6"/>
  <c r="BU74" i="6"/>
  <c r="BR74" i="6"/>
  <c r="BJ74" i="6"/>
  <c r="BG74" i="6"/>
  <c r="AY74" i="6"/>
  <c r="AV74" i="6"/>
  <c r="AN74" i="6"/>
  <c r="AK74" i="6"/>
  <c r="AC74" i="6"/>
  <c r="Z74" i="6"/>
  <c r="R74" i="6"/>
  <c r="O74" i="6"/>
  <c r="F74" i="6"/>
  <c r="C74" i="6"/>
  <c r="CQ71" i="6"/>
  <c r="CN71" i="6"/>
  <c r="CF71" i="6"/>
  <c r="CC71" i="6"/>
  <c r="BU71" i="6"/>
  <c r="BR71" i="6"/>
  <c r="BJ71" i="6"/>
  <c r="BG71" i="6"/>
  <c r="AY71" i="6"/>
  <c r="AV71" i="6"/>
  <c r="AN71" i="6"/>
  <c r="AK71" i="6"/>
  <c r="AC71" i="6"/>
  <c r="Z71" i="6"/>
  <c r="R71" i="6"/>
  <c r="O71" i="6"/>
  <c r="F71" i="6"/>
  <c r="C71" i="6"/>
  <c r="CQ68" i="6"/>
  <c r="CN68" i="6"/>
  <c r="CF68" i="6"/>
  <c r="CC68" i="6"/>
  <c r="BU68" i="6"/>
  <c r="BR68" i="6"/>
  <c r="BJ68" i="6"/>
  <c r="BG68" i="6"/>
  <c r="AY68" i="6"/>
  <c r="AV68" i="6"/>
  <c r="AN68" i="6"/>
  <c r="AK68" i="6"/>
  <c r="AC68" i="6"/>
  <c r="Z68" i="6"/>
  <c r="R68" i="6"/>
  <c r="O68" i="6"/>
  <c r="F68" i="6"/>
  <c r="C68" i="6"/>
  <c r="CQ65" i="6"/>
  <c r="CN65" i="6"/>
  <c r="CF65" i="6"/>
  <c r="CC65" i="6"/>
  <c r="BU65" i="6"/>
  <c r="BR65" i="6"/>
  <c r="BJ65" i="6"/>
  <c r="BG65" i="6"/>
  <c r="AY65" i="6"/>
  <c r="AV65" i="6"/>
  <c r="AN65" i="6"/>
  <c r="AK65" i="6"/>
  <c r="AC65" i="6"/>
  <c r="Z65" i="6"/>
  <c r="R65" i="6"/>
  <c r="O65" i="6"/>
  <c r="F65" i="6"/>
  <c r="C65" i="6"/>
  <c r="CQ62" i="6"/>
  <c r="CN62" i="6"/>
  <c r="CF62" i="6"/>
  <c r="CC62" i="6"/>
  <c r="BU62" i="6"/>
  <c r="BR62" i="6"/>
  <c r="BJ62" i="6"/>
  <c r="BG62" i="6"/>
  <c r="AY62" i="6"/>
  <c r="AV62" i="6"/>
  <c r="AN62" i="6"/>
  <c r="AK62" i="6"/>
  <c r="AC62" i="6"/>
  <c r="Z62" i="6"/>
  <c r="R62" i="6"/>
  <c r="O62" i="6"/>
  <c r="F62" i="6"/>
  <c r="C62" i="6"/>
  <c r="CQ59" i="6"/>
  <c r="CN59" i="6"/>
  <c r="CF59" i="6"/>
  <c r="CC59" i="6"/>
  <c r="BU59" i="6"/>
  <c r="BR59" i="6"/>
  <c r="BJ59" i="6"/>
  <c r="BG59" i="6"/>
  <c r="AY59" i="6"/>
  <c r="AV59" i="6"/>
  <c r="AN59" i="6"/>
  <c r="AK59" i="6"/>
  <c r="AC59" i="6"/>
  <c r="Z59" i="6"/>
  <c r="R59" i="6"/>
  <c r="O59" i="6"/>
  <c r="F59" i="6"/>
  <c r="C59" i="6"/>
  <c r="CQ56" i="6"/>
  <c r="CN56" i="6"/>
  <c r="CF56" i="6"/>
  <c r="CC56" i="6"/>
  <c r="BU56" i="6"/>
  <c r="BR56" i="6"/>
  <c r="BJ56" i="6"/>
  <c r="BG56" i="6"/>
  <c r="AY56" i="6"/>
  <c r="AV56" i="6"/>
  <c r="AN56" i="6"/>
  <c r="AK56" i="6"/>
  <c r="AC56" i="6"/>
  <c r="Z56" i="6"/>
  <c r="R56" i="6"/>
  <c r="O56" i="6"/>
  <c r="F56" i="6"/>
  <c r="C56" i="6"/>
  <c r="CQ53" i="6"/>
  <c r="CN53" i="6"/>
  <c r="CF53" i="6"/>
  <c r="CC53" i="6"/>
  <c r="BU53" i="6"/>
  <c r="BR53" i="6"/>
  <c r="BJ53" i="6"/>
  <c r="BG53" i="6"/>
  <c r="AY53" i="6"/>
  <c r="AV53" i="6"/>
  <c r="AN53" i="6"/>
  <c r="AK53" i="6"/>
  <c r="AC53" i="6"/>
  <c r="Z53" i="6"/>
  <c r="R53" i="6"/>
  <c r="O53" i="6"/>
  <c r="F53" i="6"/>
  <c r="C53" i="6"/>
  <c r="CQ50" i="6"/>
  <c r="CN50" i="6"/>
  <c r="CF50" i="6"/>
  <c r="CC50" i="6"/>
  <c r="BU50" i="6"/>
  <c r="BR50" i="6"/>
  <c r="BJ50" i="6"/>
  <c r="BG50" i="6"/>
  <c r="AY50" i="6"/>
  <c r="AV50" i="6"/>
  <c r="AN50" i="6"/>
  <c r="AK50" i="6"/>
  <c r="AC50" i="6"/>
  <c r="Z50" i="6"/>
  <c r="R50" i="6"/>
  <c r="O50" i="6"/>
  <c r="F50" i="6"/>
  <c r="C50" i="6"/>
  <c r="CQ47" i="6"/>
  <c r="CN47" i="6"/>
  <c r="CF47" i="6"/>
  <c r="CC47" i="6"/>
  <c r="BU47" i="6"/>
  <c r="BR47" i="6"/>
  <c r="BJ47" i="6"/>
  <c r="BG47" i="6"/>
  <c r="AY47" i="6"/>
  <c r="AV47" i="6"/>
  <c r="AN47" i="6"/>
  <c r="AK47" i="6"/>
  <c r="AC47" i="6"/>
  <c r="Z47" i="6"/>
  <c r="R47" i="6"/>
  <c r="O47" i="6"/>
  <c r="F47" i="6"/>
  <c r="C47" i="6"/>
  <c r="CQ44" i="6"/>
  <c r="CN44" i="6"/>
  <c r="CF44" i="6"/>
  <c r="CC44" i="6"/>
  <c r="BU44" i="6"/>
  <c r="BR44" i="6"/>
  <c r="BJ44" i="6"/>
  <c r="BG44" i="6"/>
  <c r="AY44" i="6"/>
  <c r="AV44" i="6"/>
  <c r="AN44" i="6"/>
  <c r="AK44" i="6"/>
  <c r="AC44" i="6"/>
  <c r="Z44" i="6"/>
  <c r="R44" i="6"/>
  <c r="O44" i="6"/>
  <c r="F44" i="6"/>
  <c r="C44" i="6"/>
  <c r="CQ41" i="6"/>
  <c r="CN41" i="6"/>
  <c r="CF41" i="6"/>
  <c r="CC41" i="6"/>
  <c r="BU41" i="6"/>
  <c r="BR41" i="6"/>
  <c r="BJ41" i="6"/>
  <c r="BG41" i="6"/>
  <c r="AY41" i="6"/>
  <c r="AV41" i="6"/>
  <c r="AN41" i="6"/>
  <c r="AK41" i="6"/>
  <c r="AC41" i="6"/>
  <c r="Z41" i="6"/>
  <c r="R41" i="6"/>
  <c r="O41" i="6"/>
  <c r="F41" i="6"/>
  <c r="C41" i="6"/>
  <c r="CQ38" i="6"/>
  <c r="CN38" i="6"/>
  <c r="CF38" i="6"/>
  <c r="CC38" i="6"/>
  <c r="BU38" i="6"/>
  <c r="BR38" i="6"/>
  <c r="BJ38" i="6"/>
  <c r="BG38" i="6"/>
  <c r="AY38" i="6"/>
  <c r="AV38" i="6"/>
  <c r="AN38" i="6"/>
  <c r="AK38" i="6"/>
  <c r="AC38" i="6"/>
  <c r="Z38" i="6"/>
  <c r="R38" i="6"/>
  <c r="O38" i="6"/>
  <c r="F38" i="6"/>
  <c r="C38" i="6"/>
  <c r="CQ35" i="6"/>
  <c r="CN35" i="6"/>
  <c r="CF35" i="6"/>
  <c r="CC35" i="6"/>
  <c r="BU35" i="6"/>
  <c r="BR35" i="6"/>
  <c r="BJ35" i="6"/>
  <c r="BG35" i="6"/>
  <c r="AY35" i="6"/>
  <c r="AV35" i="6"/>
  <c r="AN35" i="6"/>
  <c r="AK35" i="6"/>
  <c r="AC35" i="6"/>
  <c r="Z35" i="6"/>
  <c r="R35" i="6"/>
  <c r="O35" i="6"/>
  <c r="F35" i="6"/>
  <c r="C35" i="6"/>
  <c r="CQ32" i="6"/>
  <c r="CN32" i="6"/>
  <c r="CF32" i="6"/>
  <c r="CC32" i="6"/>
  <c r="BU32" i="6"/>
  <c r="BR32" i="6"/>
  <c r="BJ32" i="6"/>
  <c r="BG32" i="6"/>
  <c r="AY32" i="6"/>
  <c r="AV32" i="6"/>
  <c r="AN32" i="6"/>
  <c r="AK32" i="6"/>
  <c r="AC32" i="6"/>
  <c r="Z32" i="6"/>
  <c r="R32" i="6"/>
  <c r="O32" i="6"/>
  <c r="F32" i="6"/>
  <c r="C32" i="6"/>
  <c r="CQ29" i="6"/>
  <c r="CN29" i="6"/>
  <c r="CF29" i="6"/>
  <c r="CC29" i="6"/>
  <c r="BU29" i="6"/>
  <c r="BR29" i="6"/>
  <c r="BJ29" i="6"/>
  <c r="BG29" i="6"/>
  <c r="AY29" i="6"/>
  <c r="AV29" i="6"/>
  <c r="AN29" i="6"/>
  <c r="AK29" i="6"/>
  <c r="AC29" i="6"/>
  <c r="Z29" i="6"/>
  <c r="R29" i="6"/>
  <c r="O29" i="6"/>
  <c r="F29" i="6"/>
  <c r="C29" i="6"/>
  <c r="CQ26" i="6"/>
  <c r="CN26" i="6"/>
  <c r="CF26" i="6"/>
  <c r="CC26" i="6"/>
  <c r="BU26" i="6"/>
  <c r="BR26" i="6"/>
  <c r="BJ26" i="6"/>
  <c r="BG26" i="6"/>
  <c r="AY26" i="6"/>
  <c r="AV26" i="6"/>
  <c r="AN26" i="6"/>
  <c r="AK26" i="6"/>
  <c r="AC26" i="6"/>
  <c r="Z26" i="6"/>
  <c r="R26" i="6"/>
  <c r="O26" i="6"/>
  <c r="F26" i="6"/>
  <c r="C26" i="6"/>
  <c r="CQ23" i="6"/>
  <c r="CN23" i="6"/>
  <c r="CF23" i="6"/>
  <c r="CC23" i="6"/>
  <c r="BU23" i="6"/>
  <c r="BR23" i="6"/>
  <c r="BJ23" i="6"/>
  <c r="BG23" i="6"/>
  <c r="AY23" i="6"/>
  <c r="AV23" i="6"/>
  <c r="AN23" i="6"/>
  <c r="AK23" i="6"/>
  <c r="AC23" i="6"/>
  <c r="Z23" i="6"/>
  <c r="R23" i="6"/>
  <c r="O23" i="6"/>
  <c r="F23" i="6"/>
  <c r="C23" i="6"/>
  <c r="CQ20" i="6"/>
  <c r="CN20" i="6"/>
  <c r="CF20" i="6"/>
  <c r="CC20" i="6"/>
  <c r="BU20" i="6"/>
  <c r="BR20" i="6"/>
  <c r="BJ20" i="6"/>
  <c r="BG20" i="6"/>
  <c r="AY20" i="6"/>
  <c r="AV20" i="6"/>
  <c r="AN20" i="6"/>
  <c r="AK20" i="6"/>
  <c r="AC20" i="6"/>
  <c r="Z20" i="6"/>
  <c r="R20" i="6"/>
  <c r="O20" i="6"/>
  <c r="F20" i="6"/>
  <c r="C20" i="6"/>
  <c r="CQ17" i="6"/>
  <c r="CN17" i="6"/>
  <c r="CF17" i="6"/>
  <c r="CC17" i="6"/>
  <c r="BU17" i="6"/>
  <c r="BR17" i="6"/>
  <c r="BJ17" i="6"/>
  <c r="BG17" i="6"/>
  <c r="AY17" i="6"/>
  <c r="AV17" i="6"/>
  <c r="AN17" i="6"/>
  <c r="AK17" i="6"/>
  <c r="AC17" i="6"/>
  <c r="Z17" i="6"/>
  <c r="R17" i="6"/>
  <c r="O17" i="6"/>
  <c r="F17" i="6"/>
  <c r="C17" i="6"/>
  <c r="CQ14" i="6"/>
  <c r="CN14" i="6"/>
  <c r="CF14" i="6"/>
  <c r="CC14" i="6"/>
  <c r="BU14" i="6"/>
  <c r="BR14" i="6"/>
  <c r="BJ14" i="6"/>
  <c r="BG14" i="6"/>
  <c r="AY14" i="6"/>
  <c r="AV14" i="6"/>
  <c r="AN14" i="6"/>
  <c r="AK14" i="6"/>
  <c r="AC14" i="6"/>
  <c r="Z14" i="6"/>
  <c r="R14" i="6"/>
  <c r="O14" i="6"/>
  <c r="F14" i="6"/>
  <c r="C14" i="6"/>
  <c r="CQ11" i="6"/>
  <c r="CN11" i="6"/>
  <c r="CF11" i="6"/>
  <c r="CC11" i="6"/>
  <c r="BU11" i="6"/>
  <c r="BR11" i="6"/>
  <c r="BJ11" i="6"/>
  <c r="BG11" i="6"/>
  <c r="AY11" i="6"/>
  <c r="AV11" i="6"/>
  <c r="AN11" i="6"/>
  <c r="AK11" i="6"/>
  <c r="AC11" i="6"/>
  <c r="Z11" i="6"/>
  <c r="R11" i="6"/>
  <c r="O11" i="6"/>
  <c r="F11" i="6"/>
  <c r="C11" i="6"/>
  <c r="CQ8" i="6"/>
  <c r="CN8" i="6"/>
  <c r="CF8" i="6"/>
  <c r="CC8" i="6"/>
  <c r="BU8" i="6"/>
  <c r="BR8" i="6"/>
  <c r="BJ8" i="6"/>
  <c r="BG8" i="6"/>
  <c r="AY8" i="6"/>
  <c r="AV8" i="6"/>
  <c r="AN8" i="6"/>
  <c r="AK8" i="6"/>
  <c r="AC8" i="6"/>
  <c r="Z8" i="6"/>
  <c r="R8" i="6"/>
  <c r="O8" i="6"/>
  <c r="F8" i="6"/>
  <c r="C8" i="6"/>
  <c r="CQ5" i="6"/>
  <c r="CN5" i="6"/>
  <c r="CF5" i="6"/>
  <c r="CC5" i="6"/>
  <c r="BU5" i="6"/>
  <c r="BR5" i="6"/>
  <c r="BW5" i="6" s="1"/>
  <c r="BX5" i="6" s="1"/>
  <c r="BJ5" i="6"/>
  <c r="BG5" i="6"/>
  <c r="AY5" i="6"/>
  <c r="AV5" i="6"/>
  <c r="AN5" i="6"/>
  <c r="AK5" i="6"/>
  <c r="AC5" i="6"/>
  <c r="Z5" i="6"/>
  <c r="R5" i="6"/>
  <c r="O5" i="6"/>
  <c r="F5" i="6"/>
  <c r="C5" i="6"/>
  <c r="AD8" i="7" l="1"/>
  <c r="AE8" i="7" s="1"/>
  <c r="BV8" i="7"/>
  <c r="BW8" i="7" s="1"/>
  <c r="AD14" i="7"/>
  <c r="AE14" i="7" s="1"/>
  <c r="AZ14" i="7"/>
  <c r="BA14" i="7" s="1"/>
  <c r="BV14" i="7"/>
  <c r="BW14" i="7" s="1"/>
  <c r="H20" i="7"/>
  <c r="I20" i="7" s="1"/>
  <c r="S23" i="7"/>
  <c r="T23" i="7" s="1"/>
  <c r="AO23" i="7"/>
  <c r="AP23" i="7" s="1"/>
  <c r="AD26" i="7"/>
  <c r="AE26" i="7" s="1"/>
  <c r="H32" i="7"/>
  <c r="I32" i="7" s="1"/>
  <c r="AD32" i="7"/>
  <c r="AE32" i="7" s="1"/>
  <c r="S8" i="7"/>
  <c r="T8" i="7" s="1"/>
  <c r="AO14" i="7"/>
  <c r="AP14" i="7" s="1"/>
  <c r="BK35" i="7"/>
  <c r="BL35" i="7" s="1"/>
  <c r="AO41" i="7"/>
  <c r="AP41" i="7" s="1"/>
  <c r="H44" i="7"/>
  <c r="I44" i="7" s="1"/>
  <c r="BV23" i="7"/>
  <c r="BW23" i="7" s="1"/>
  <c r="BU5" i="7"/>
  <c r="H47" i="7"/>
  <c r="I47" i="7" s="1"/>
  <c r="AD47" i="7"/>
  <c r="AE47" i="7" s="1"/>
  <c r="S74" i="7"/>
  <c r="T74" i="7" s="1"/>
  <c r="H5" i="7"/>
  <c r="I5" i="7" s="1"/>
  <c r="Z5" i="7"/>
  <c r="AD20" i="7"/>
  <c r="AE20" i="7" s="1"/>
  <c r="AZ20" i="7"/>
  <c r="BA20" i="7" s="1"/>
  <c r="BV32" i="7"/>
  <c r="BW32" i="7" s="1"/>
  <c r="S35" i="7"/>
  <c r="T35" i="7" s="1"/>
  <c r="BV50" i="7"/>
  <c r="BW50" i="7" s="1"/>
  <c r="S53" i="7"/>
  <c r="T53" i="7" s="1"/>
  <c r="AO53" i="7"/>
  <c r="AP53" i="7" s="1"/>
  <c r="BK53" i="7"/>
  <c r="BL53" i="7" s="1"/>
  <c r="H56" i="7"/>
  <c r="I56" i="7" s="1"/>
  <c r="AD56" i="7"/>
  <c r="AE56" i="7" s="1"/>
  <c r="AZ56" i="7"/>
  <c r="BA56" i="7" s="1"/>
  <c r="BV56" i="7"/>
  <c r="BW56" i="7" s="1"/>
  <c r="AO59" i="7"/>
  <c r="AP59" i="7" s="1"/>
  <c r="BK59" i="7"/>
  <c r="BL59" i="7" s="1"/>
  <c r="H62" i="7"/>
  <c r="I62" i="7" s="1"/>
  <c r="AD62" i="7"/>
  <c r="AE62" i="7" s="1"/>
  <c r="AZ62" i="7"/>
  <c r="BA62" i="7" s="1"/>
  <c r="H68" i="7"/>
  <c r="I68" i="7" s="1"/>
  <c r="AZ68" i="7"/>
  <c r="BA68" i="7" s="1"/>
  <c r="BV68" i="7"/>
  <c r="BW68" i="7" s="1"/>
  <c r="BK71" i="7"/>
  <c r="BL71" i="7" s="1"/>
  <c r="G5" i="7"/>
  <c r="AD17" i="7"/>
  <c r="AE17" i="7" s="1"/>
  <c r="BV17" i="7"/>
  <c r="BW17" i="7" s="1"/>
  <c r="AO47" i="7"/>
  <c r="AP47" i="7" s="1"/>
  <c r="BK47" i="7"/>
  <c r="BL47" i="7" s="1"/>
  <c r="BK74" i="7"/>
  <c r="BL74" i="7" s="1"/>
  <c r="S5" i="7"/>
  <c r="T5" i="7" s="1"/>
  <c r="AC5" i="7"/>
  <c r="AY5" i="7"/>
  <c r="AO8" i="7"/>
  <c r="AP8" i="7" s="1"/>
  <c r="AO17" i="7"/>
  <c r="AP17" i="7" s="1"/>
  <c r="BK20" i="7"/>
  <c r="BL20" i="7" s="1"/>
  <c r="AZ23" i="7"/>
  <c r="BA23" i="7" s="1"/>
  <c r="H29" i="7"/>
  <c r="I29" i="7" s="1"/>
  <c r="AD29" i="7"/>
  <c r="AE29" i="7" s="1"/>
  <c r="BV29" i="7"/>
  <c r="BW29" i="7" s="1"/>
  <c r="AO32" i="7"/>
  <c r="AP32" i="7" s="1"/>
  <c r="AD38" i="7"/>
  <c r="AE38" i="7" s="1"/>
  <c r="AZ38" i="7"/>
  <c r="BA38" i="7" s="1"/>
  <c r="BV38" i="7"/>
  <c r="BW38" i="7" s="1"/>
  <c r="AO44" i="7"/>
  <c r="AP44" i="7" s="1"/>
  <c r="BV47" i="7"/>
  <c r="BW47" i="7" s="1"/>
  <c r="AO50" i="7"/>
  <c r="AP50" i="7" s="1"/>
  <c r="AO71" i="7"/>
  <c r="AP71" i="7" s="1"/>
  <c r="AD74" i="7"/>
  <c r="AE74" i="7" s="1"/>
  <c r="AV5" i="7"/>
  <c r="H17" i="7"/>
  <c r="I17" i="7" s="1"/>
  <c r="AZ17" i="7"/>
  <c r="BA17" i="7" s="1"/>
  <c r="S38" i="7"/>
  <c r="T38" i="7" s="1"/>
  <c r="BK38" i="7"/>
  <c r="BL38" i="7" s="1"/>
  <c r="H50" i="7"/>
  <c r="I50" i="7" s="1"/>
  <c r="BG5" i="7"/>
  <c r="H11" i="7"/>
  <c r="I11" i="7" s="1"/>
  <c r="AD11" i="7"/>
  <c r="AE11" i="7" s="1"/>
  <c r="AZ11" i="7"/>
  <c r="BA11" i="7" s="1"/>
  <c r="BV11" i="7"/>
  <c r="BW11" i="7" s="1"/>
  <c r="S14" i="7"/>
  <c r="T14" i="7" s="1"/>
  <c r="BK14" i="7"/>
  <c r="BL14" i="7" s="1"/>
  <c r="BK41" i="7"/>
  <c r="BL41" i="7" s="1"/>
  <c r="BV59" i="7"/>
  <c r="BW59" i="7" s="1"/>
  <c r="BK62" i="7"/>
  <c r="BL62" i="7" s="1"/>
  <c r="AD65" i="7"/>
  <c r="AE65" i="7" s="1"/>
  <c r="H71" i="7"/>
  <c r="I71" i="7" s="1"/>
  <c r="AD71" i="7"/>
  <c r="AE71" i="7" s="1"/>
  <c r="AZ71" i="7"/>
  <c r="BA71" i="7" s="1"/>
  <c r="R5" i="7"/>
  <c r="S17" i="7"/>
  <c r="T17" i="7" s="1"/>
  <c r="BV20" i="7"/>
  <c r="BW20" i="7" s="1"/>
  <c r="BK23" i="7"/>
  <c r="BL23" i="7" s="1"/>
  <c r="AZ44" i="7"/>
  <c r="BA44" i="7" s="1"/>
  <c r="AZ47" i="7"/>
  <c r="BA47" i="7" s="1"/>
  <c r="AZ50" i="7"/>
  <c r="BA50" i="7" s="1"/>
  <c r="S59" i="7"/>
  <c r="T59" i="7" s="1"/>
  <c r="AD68" i="7"/>
  <c r="AE68" i="7" s="1"/>
  <c r="H74" i="7"/>
  <c r="I74" i="7" s="1"/>
  <c r="BR5" i="7"/>
  <c r="AZ8" i="7"/>
  <c r="BA8" i="7" s="1"/>
  <c r="BK17" i="7"/>
  <c r="BL17" i="7" s="1"/>
  <c r="S20" i="7"/>
  <c r="T20" i="7" s="1"/>
  <c r="AO20" i="7"/>
  <c r="AP20" i="7" s="1"/>
  <c r="S26" i="7"/>
  <c r="T26" i="7" s="1"/>
  <c r="BV26" i="7"/>
  <c r="BW26" i="7" s="1"/>
  <c r="S32" i="7"/>
  <c r="T32" i="7" s="1"/>
  <c r="AZ35" i="7"/>
  <c r="BA35" i="7" s="1"/>
  <c r="BV35" i="7"/>
  <c r="BW35" i="7" s="1"/>
  <c r="S41" i="7"/>
  <c r="T41" i="7" s="1"/>
  <c r="BV44" i="7"/>
  <c r="BW44" i="7" s="1"/>
  <c r="S47" i="7"/>
  <c r="T47" i="7" s="1"/>
  <c r="S50" i="7"/>
  <c r="T50" i="7" s="1"/>
  <c r="H53" i="7"/>
  <c r="I53" i="7" s="1"/>
  <c r="AD53" i="7"/>
  <c r="AE53" i="7" s="1"/>
  <c r="AZ53" i="7"/>
  <c r="BA53" i="7" s="1"/>
  <c r="BV53" i="7"/>
  <c r="BW53" i="7" s="1"/>
  <c r="S56" i="7"/>
  <c r="T56" i="7" s="1"/>
  <c r="AO56" i="7"/>
  <c r="AP56" i="7" s="1"/>
  <c r="BK56" i="7"/>
  <c r="BL56" i="7" s="1"/>
  <c r="H59" i="7"/>
  <c r="I59" i="7" s="1"/>
  <c r="BV62" i="7"/>
  <c r="BW62" i="7" s="1"/>
  <c r="S65" i="7"/>
  <c r="T65" i="7" s="1"/>
  <c r="BV65" i="7"/>
  <c r="BW65" i="7" s="1"/>
  <c r="S68" i="7"/>
  <c r="T68" i="7" s="1"/>
  <c r="AO68" i="7"/>
  <c r="AP68" i="7" s="1"/>
  <c r="AZ74" i="7"/>
  <c r="BA74" i="7" s="1"/>
  <c r="BV74" i="7"/>
  <c r="BW74" i="7" s="1"/>
  <c r="BK8" i="7"/>
  <c r="BL8" i="7" s="1"/>
  <c r="H35" i="7"/>
  <c r="I35" i="7" s="1"/>
  <c r="AD44" i="7"/>
  <c r="AE44" i="7" s="1"/>
  <c r="AD5" i="7"/>
  <c r="AE5" i="7" s="1"/>
  <c r="AK5" i="7"/>
  <c r="AD23" i="7"/>
  <c r="AE23" i="7" s="1"/>
  <c r="BK26" i="7"/>
  <c r="BL26" i="7" s="1"/>
  <c r="AO29" i="7"/>
  <c r="AP29" i="7" s="1"/>
  <c r="AZ32" i="7"/>
  <c r="BA32" i="7" s="1"/>
  <c r="AO35" i="7"/>
  <c r="AP35" i="7" s="1"/>
  <c r="AO38" i="7"/>
  <c r="AP38" i="7" s="1"/>
  <c r="AD59" i="7"/>
  <c r="AE59" i="7" s="1"/>
  <c r="AZ59" i="7"/>
  <c r="BA59" i="7" s="1"/>
  <c r="S62" i="7"/>
  <c r="T62" i="7" s="1"/>
  <c r="AO65" i="7"/>
  <c r="AP65" i="7" s="1"/>
  <c r="BK65" i="7"/>
  <c r="BL65" i="7" s="1"/>
  <c r="BK68" i="7"/>
  <c r="BL68" i="7" s="1"/>
  <c r="S71" i="7"/>
  <c r="T71" i="7" s="1"/>
  <c r="AO74" i="7"/>
  <c r="AP74" i="7" s="1"/>
  <c r="BJ5" i="7"/>
  <c r="AO5" i="7"/>
  <c r="AP5" i="7" s="1"/>
  <c r="BK5" i="7"/>
  <c r="BL5" i="7" s="1"/>
  <c r="D5" i="7"/>
  <c r="H8" i="7"/>
  <c r="I8" i="7" s="1"/>
  <c r="S11" i="7"/>
  <c r="T11" i="7" s="1"/>
  <c r="AO11" i="7"/>
  <c r="AP11" i="7" s="1"/>
  <c r="BK11" i="7"/>
  <c r="BL11" i="7" s="1"/>
  <c r="H14" i="7"/>
  <c r="I14" i="7" s="1"/>
  <c r="O5" i="7"/>
  <c r="BV5" i="7"/>
  <c r="BW5" i="7" s="1"/>
  <c r="AN5" i="7"/>
  <c r="AZ5" i="7"/>
  <c r="BA5" i="7" s="1"/>
  <c r="AO26" i="7"/>
  <c r="AP26" i="7" s="1"/>
  <c r="AZ29" i="7"/>
  <c r="BA29" i="7" s="1"/>
  <c r="H38" i="7"/>
  <c r="I38" i="7" s="1"/>
  <c r="BK50" i="7"/>
  <c r="BL50" i="7" s="1"/>
  <c r="BV71" i="7"/>
  <c r="BW71" i="7" s="1"/>
  <c r="H26" i="7"/>
  <c r="I26" i="7" s="1"/>
  <c r="AZ26" i="7"/>
  <c r="BA26" i="7" s="1"/>
  <c r="S29" i="7"/>
  <c r="T29" i="7" s="1"/>
  <c r="BK29" i="7"/>
  <c r="BL29" i="7" s="1"/>
  <c r="AD50" i="7"/>
  <c r="AE50" i="7" s="1"/>
  <c r="AO62" i="7"/>
  <c r="AP62" i="7" s="1"/>
  <c r="H65" i="7"/>
  <c r="I65" i="7" s="1"/>
  <c r="AZ65" i="7"/>
  <c r="BA65" i="7" s="1"/>
  <c r="CH32" i="6"/>
  <c r="CI32" i="6" s="1"/>
  <c r="BA65" i="6"/>
  <c r="BB65" i="6" s="1"/>
  <c r="AE14" i="6"/>
  <c r="AF14" i="6" s="1"/>
  <c r="BW14" i="6"/>
  <c r="BX14" i="6" s="1"/>
  <c r="CH17" i="6"/>
  <c r="CI17" i="6" s="1"/>
  <c r="BL23" i="6"/>
  <c r="BM23" i="6" s="1"/>
  <c r="CS32" i="6"/>
  <c r="CT32" i="6" s="1"/>
  <c r="AP41" i="6"/>
  <c r="AQ41" i="6" s="1"/>
  <c r="BL41" i="6"/>
  <c r="BM41" i="6" s="1"/>
  <c r="BL65" i="6"/>
  <c r="BM65" i="6" s="1"/>
  <c r="H68" i="6"/>
  <c r="I68" i="6" s="1"/>
  <c r="AE68" i="6"/>
  <c r="AF68" i="6" s="1"/>
  <c r="BW68" i="6"/>
  <c r="BX68" i="6" s="1"/>
  <c r="T71" i="6"/>
  <c r="U71" i="6" s="1"/>
  <c r="CS65" i="6"/>
  <c r="CT65" i="6" s="1"/>
  <c r="CH68" i="6"/>
  <c r="CI68" i="6" s="1"/>
  <c r="BL59" i="6"/>
  <c r="BM59" i="6" s="1"/>
  <c r="T14" i="6"/>
  <c r="U14" i="6" s="1"/>
  <c r="CS17" i="6"/>
  <c r="CT17" i="6" s="1"/>
  <c r="T20" i="6"/>
  <c r="U20" i="6" s="1"/>
  <c r="AP20" i="6"/>
  <c r="AQ20" i="6" s="1"/>
  <c r="AE23" i="6"/>
  <c r="AF23" i="6" s="1"/>
  <c r="BW41" i="6"/>
  <c r="BX41" i="6" s="1"/>
  <c r="AP44" i="6"/>
  <c r="AQ44" i="6" s="1"/>
  <c r="BL44" i="6"/>
  <c r="BM44" i="6" s="1"/>
  <c r="CH44" i="6"/>
  <c r="CI44" i="6" s="1"/>
  <c r="H47" i="6"/>
  <c r="I47" i="6" s="1"/>
  <c r="AE47" i="6"/>
  <c r="AF47" i="6" s="1"/>
  <c r="BA47" i="6"/>
  <c r="BB47" i="6" s="1"/>
  <c r="BW59" i="6"/>
  <c r="BX59" i="6" s="1"/>
  <c r="T62" i="6"/>
  <c r="U62" i="6" s="1"/>
  <c r="CH62" i="6"/>
  <c r="CI62" i="6" s="1"/>
  <c r="H65" i="6"/>
  <c r="I65" i="6" s="1"/>
  <c r="AE65" i="6"/>
  <c r="AF65" i="6" s="1"/>
  <c r="BK5" i="6"/>
  <c r="BH5" i="6"/>
  <c r="BA17" i="6"/>
  <c r="BB17" i="6" s="1"/>
  <c r="CS62" i="6"/>
  <c r="CT62" i="6" s="1"/>
  <c r="T17" i="6"/>
  <c r="U17" i="6" s="1"/>
  <c r="AP17" i="6"/>
  <c r="AQ17" i="6" s="1"/>
  <c r="BL17" i="6"/>
  <c r="BM17" i="6" s="1"/>
  <c r="CH23" i="6"/>
  <c r="CI23" i="6" s="1"/>
  <c r="BA53" i="6"/>
  <c r="BB53" i="6" s="1"/>
  <c r="BW53" i="6"/>
  <c r="BX53" i="6" s="1"/>
  <c r="BA59" i="6"/>
  <c r="BB59" i="6" s="1"/>
  <c r="BW20" i="6"/>
  <c r="BX20" i="6" s="1"/>
  <c r="CS20" i="6"/>
  <c r="CT20" i="6" s="1"/>
  <c r="T23" i="6"/>
  <c r="U23" i="6" s="1"/>
  <c r="BA23" i="6"/>
  <c r="BB23" i="6" s="1"/>
  <c r="BW23" i="6"/>
  <c r="BX23" i="6" s="1"/>
  <c r="CS23" i="6"/>
  <c r="CT23" i="6" s="1"/>
  <c r="AP26" i="6"/>
  <c r="AQ26" i="6" s="1"/>
  <c r="AE29" i="6"/>
  <c r="AF29" i="6" s="1"/>
  <c r="BW29" i="6"/>
  <c r="BX29" i="6" s="1"/>
  <c r="T32" i="6"/>
  <c r="U32" i="6" s="1"/>
  <c r="AP32" i="6"/>
  <c r="AQ32" i="6" s="1"/>
  <c r="AE44" i="6"/>
  <c r="AF44" i="6" s="1"/>
  <c r="T47" i="6"/>
  <c r="U47" i="6" s="1"/>
  <c r="BL47" i="6"/>
  <c r="BM47" i="6" s="1"/>
  <c r="CH47" i="6"/>
  <c r="CI47" i="6" s="1"/>
  <c r="BA50" i="6"/>
  <c r="BB50" i="6" s="1"/>
  <c r="BW50" i="6"/>
  <c r="BX50" i="6" s="1"/>
  <c r="CS50" i="6"/>
  <c r="CT50" i="6" s="1"/>
  <c r="T59" i="6"/>
  <c r="U59" i="6" s="1"/>
  <c r="AP59" i="6"/>
  <c r="AQ59" i="6" s="1"/>
  <c r="AA5" i="6"/>
  <c r="AW5" i="6"/>
  <c r="H50" i="6"/>
  <c r="I50" i="6" s="1"/>
  <c r="CS59" i="6"/>
  <c r="CT59" i="6" s="1"/>
  <c r="BA68" i="6"/>
  <c r="BB68" i="6" s="1"/>
  <c r="CS14" i="6"/>
  <c r="CT14" i="6" s="1"/>
  <c r="H20" i="6"/>
  <c r="I20" i="6" s="1"/>
  <c r="AE20" i="6"/>
  <c r="AF20" i="6" s="1"/>
  <c r="CH20" i="6"/>
  <c r="CI20" i="6" s="1"/>
  <c r="H23" i="6"/>
  <c r="I23" i="6" s="1"/>
  <c r="BA26" i="6"/>
  <c r="BB26" i="6" s="1"/>
  <c r="BW26" i="6"/>
  <c r="BX26" i="6" s="1"/>
  <c r="CS26" i="6"/>
  <c r="CT26" i="6" s="1"/>
  <c r="T29" i="6"/>
  <c r="U29" i="6" s="1"/>
  <c r="AP29" i="6"/>
  <c r="AQ29" i="6" s="1"/>
  <c r="BL29" i="6"/>
  <c r="BM29" i="6" s="1"/>
  <c r="AE35" i="6"/>
  <c r="AF35" i="6" s="1"/>
  <c r="BA35" i="6"/>
  <c r="BB35" i="6" s="1"/>
  <c r="BW35" i="6"/>
  <c r="BX35" i="6" s="1"/>
  <c r="CS35" i="6"/>
  <c r="CT35" i="6" s="1"/>
  <c r="T41" i="6"/>
  <c r="U41" i="6" s="1"/>
  <c r="CH41" i="6"/>
  <c r="CI41" i="6" s="1"/>
  <c r="H44" i="6"/>
  <c r="I44" i="6" s="1"/>
  <c r="BA44" i="6"/>
  <c r="BB44" i="6" s="1"/>
  <c r="BA56" i="6"/>
  <c r="BB56" i="6" s="1"/>
  <c r="BW56" i="6"/>
  <c r="BX56" i="6" s="1"/>
  <c r="CH59" i="6"/>
  <c r="CI59" i="6" s="1"/>
  <c r="AP68" i="6"/>
  <c r="AQ68" i="6" s="1"/>
  <c r="BL68" i="6"/>
  <c r="BM68" i="6" s="1"/>
  <c r="CH71" i="6"/>
  <c r="CI71" i="6" s="1"/>
  <c r="H74" i="6"/>
  <c r="I74" i="6" s="1"/>
  <c r="AE74" i="6"/>
  <c r="AF74" i="6" s="1"/>
  <c r="BA74" i="6"/>
  <c r="BB74" i="6" s="1"/>
  <c r="BW74" i="6"/>
  <c r="BX74" i="6" s="1"/>
  <c r="CS74" i="6"/>
  <c r="CT74" i="6" s="1"/>
  <c r="AP14" i="6"/>
  <c r="AQ14" i="6" s="1"/>
  <c r="BL14" i="6"/>
  <c r="BM14" i="6" s="1"/>
  <c r="CH14" i="6"/>
  <c r="CI14" i="6" s="1"/>
  <c r="H17" i="6"/>
  <c r="I17" i="6" s="1"/>
  <c r="AE17" i="6"/>
  <c r="AF17" i="6" s="1"/>
  <c r="BW17" i="6"/>
  <c r="BX17" i="6" s="1"/>
  <c r="BA20" i="6"/>
  <c r="BB20" i="6" s="1"/>
  <c r="BA32" i="6"/>
  <c r="BB32" i="6" s="1"/>
  <c r="BW32" i="6"/>
  <c r="BX32" i="6" s="1"/>
  <c r="CH38" i="6"/>
  <c r="CI38" i="6" s="1"/>
  <c r="H41" i="6"/>
  <c r="I41" i="6" s="1"/>
  <c r="BW44" i="6"/>
  <c r="BX44" i="6" s="1"/>
  <c r="CS44" i="6"/>
  <c r="CT44" i="6" s="1"/>
  <c r="AP47" i="6"/>
  <c r="AQ47" i="6" s="1"/>
  <c r="BL50" i="6"/>
  <c r="BM50" i="6" s="1"/>
  <c r="CH50" i="6"/>
  <c r="CI50" i="6" s="1"/>
  <c r="AE62" i="6"/>
  <c r="AF62" i="6" s="1"/>
  <c r="T65" i="6"/>
  <c r="U65" i="6" s="1"/>
  <c r="T11" i="6"/>
  <c r="U11" i="6" s="1"/>
  <c r="T5" i="6"/>
  <c r="U5" i="6" s="1"/>
  <c r="P5" i="6"/>
  <c r="AE32" i="6"/>
  <c r="AF32" i="6" s="1"/>
  <c r="T53" i="6"/>
  <c r="U53" i="6" s="1"/>
  <c r="AP53" i="6"/>
  <c r="AQ53" i="6" s="1"/>
  <c r="H8" i="6"/>
  <c r="I8" i="6" s="1"/>
  <c r="AE8" i="6"/>
  <c r="AF8" i="6" s="1"/>
  <c r="BA8" i="6"/>
  <c r="BB8" i="6" s="1"/>
  <c r="BW8" i="6"/>
  <c r="BX8" i="6" s="1"/>
  <c r="CS8" i="6"/>
  <c r="CT8" i="6" s="1"/>
  <c r="AP11" i="6"/>
  <c r="AQ11" i="6" s="1"/>
  <c r="BL11" i="6"/>
  <c r="BM11" i="6" s="1"/>
  <c r="CH11" i="6"/>
  <c r="CI11" i="6" s="1"/>
  <c r="H14" i="6"/>
  <c r="I14" i="6" s="1"/>
  <c r="AP65" i="6"/>
  <c r="AQ65" i="6" s="1"/>
  <c r="D5" i="6"/>
  <c r="S5" i="6"/>
  <c r="BV5" i="6"/>
  <c r="CO5" i="6"/>
  <c r="CS5" i="6"/>
  <c r="CT5" i="6" s="1"/>
  <c r="BL20" i="6"/>
  <c r="BM20" i="6" s="1"/>
  <c r="H35" i="6"/>
  <c r="I35" i="6" s="1"/>
  <c r="CS41" i="6"/>
  <c r="CT41" i="6" s="1"/>
  <c r="T44" i="6"/>
  <c r="U44" i="6" s="1"/>
  <c r="BW47" i="6"/>
  <c r="BX47" i="6" s="1"/>
  <c r="CS47" i="6"/>
  <c r="CT47" i="6" s="1"/>
  <c r="CS53" i="6"/>
  <c r="CT53" i="6" s="1"/>
  <c r="T56" i="6"/>
  <c r="U56" i="6" s="1"/>
  <c r="CS56" i="6"/>
  <c r="CT56" i="6" s="1"/>
  <c r="AP62" i="6"/>
  <c r="AQ62" i="6" s="1"/>
  <c r="BL62" i="6"/>
  <c r="BM62" i="6" s="1"/>
  <c r="AE5" i="6"/>
  <c r="AF5" i="6" s="1"/>
  <c r="AZ5" i="6"/>
  <c r="BS5" i="6"/>
  <c r="CH5" i="6"/>
  <c r="CI5" i="6" s="1"/>
  <c r="AP23" i="6"/>
  <c r="AQ23" i="6" s="1"/>
  <c r="AE50" i="6"/>
  <c r="AF50" i="6" s="1"/>
  <c r="BL53" i="6"/>
  <c r="BM53" i="6" s="1"/>
  <c r="CH53" i="6"/>
  <c r="CI53" i="6" s="1"/>
  <c r="AP56" i="6"/>
  <c r="AQ56" i="6" s="1"/>
  <c r="BL56" i="6"/>
  <c r="BM56" i="6" s="1"/>
  <c r="H62" i="6"/>
  <c r="I62" i="6" s="1"/>
  <c r="CH65" i="6"/>
  <c r="CI65" i="6" s="1"/>
  <c r="AP5" i="6"/>
  <c r="AQ5" i="6" s="1"/>
  <c r="BL5" i="6"/>
  <c r="BM5" i="6" s="1"/>
  <c r="CD5" i="6"/>
  <c r="T8" i="6"/>
  <c r="U8" i="6" s="1"/>
  <c r="AO5" i="6"/>
  <c r="BL8" i="6"/>
  <c r="BM8" i="6" s="1"/>
  <c r="CG5" i="6"/>
  <c r="H11" i="6"/>
  <c r="I11" i="6" s="1"/>
  <c r="AE11" i="6"/>
  <c r="AF11" i="6" s="1"/>
  <c r="BA11" i="6"/>
  <c r="BB11" i="6" s="1"/>
  <c r="BW11" i="6"/>
  <c r="BX11" i="6" s="1"/>
  <c r="CS11" i="6"/>
  <c r="CT11" i="6" s="1"/>
  <c r="BA14" i="6"/>
  <c r="BB14" i="6" s="1"/>
  <c r="H26" i="6"/>
  <c r="I26" i="6" s="1"/>
  <c r="AE26" i="6"/>
  <c r="AF26" i="6" s="1"/>
  <c r="CH26" i="6"/>
  <c r="CI26" i="6" s="1"/>
  <c r="CH29" i="6"/>
  <c r="CI29" i="6" s="1"/>
  <c r="H32" i="6"/>
  <c r="I32" i="6" s="1"/>
  <c r="T38" i="6"/>
  <c r="U38" i="6" s="1"/>
  <c r="AP38" i="6"/>
  <c r="AQ38" i="6" s="1"/>
  <c r="BL38" i="6"/>
  <c r="BM38" i="6" s="1"/>
  <c r="AE41" i="6"/>
  <c r="AF41" i="6" s="1"/>
  <c r="T50" i="6"/>
  <c r="U50" i="6" s="1"/>
  <c r="H53" i="6"/>
  <c r="I53" i="6" s="1"/>
  <c r="AE53" i="6"/>
  <c r="AF53" i="6" s="1"/>
  <c r="H56" i="6"/>
  <c r="I56" i="6" s="1"/>
  <c r="AE56" i="6"/>
  <c r="AF56" i="6" s="1"/>
  <c r="CH56" i="6"/>
  <c r="CI56" i="6" s="1"/>
  <c r="H59" i="6"/>
  <c r="I59" i="6" s="1"/>
  <c r="BA62" i="6"/>
  <c r="BB62" i="6" s="1"/>
  <c r="BW62" i="6"/>
  <c r="BX62" i="6" s="1"/>
  <c r="BW65" i="6"/>
  <c r="BX65" i="6" s="1"/>
  <c r="CS68" i="6"/>
  <c r="CT68" i="6" s="1"/>
  <c r="AP71" i="6"/>
  <c r="AQ71" i="6" s="1"/>
  <c r="BL71" i="6"/>
  <c r="BM71" i="6" s="1"/>
  <c r="AL5" i="6"/>
  <c r="BA5" i="6"/>
  <c r="BB5" i="6" s="1"/>
  <c r="AP8" i="6"/>
  <c r="AQ8" i="6" s="1"/>
  <c r="CH8" i="6"/>
  <c r="CI8" i="6" s="1"/>
  <c r="CR5" i="6"/>
  <c r="T26" i="6"/>
  <c r="U26" i="6" s="1"/>
  <c r="BL26" i="6"/>
  <c r="BM26" i="6" s="1"/>
  <c r="H29" i="6"/>
  <c r="I29" i="6" s="1"/>
  <c r="BA29" i="6"/>
  <c r="BB29" i="6" s="1"/>
  <c r="CS29" i="6"/>
  <c r="CT29" i="6" s="1"/>
  <c r="G5" i="6"/>
  <c r="AD5" i="6"/>
  <c r="H5" i="6"/>
  <c r="I5" i="6" s="1"/>
  <c r="BL32" i="6"/>
  <c r="BM32" i="6" s="1"/>
  <c r="T35" i="6"/>
  <c r="U35" i="6" s="1"/>
  <c r="BL35" i="6"/>
  <c r="BM35" i="6" s="1"/>
  <c r="H38" i="6"/>
  <c r="I38" i="6" s="1"/>
  <c r="BA38" i="6"/>
  <c r="BB38" i="6" s="1"/>
  <c r="CS38" i="6"/>
  <c r="CT38" i="6" s="1"/>
  <c r="BA41" i="6"/>
  <c r="BB41" i="6" s="1"/>
  <c r="AE59" i="6"/>
  <c r="AF59" i="6" s="1"/>
  <c r="T68" i="6"/>
  <c r="U68" i="6" s="1"/>
  <c r="AE71" i="6"/>
  <c r="AF71" i="6" s="1"/>
  <c r="BW71" i="6"/>
  <c r="BX71" i="6" s="1"/>
  <c r="T74" i="6"/>
  <c r="U74" i="6" s="1"/>
  <c r="BL74" i="6"/>
  <c r="BM74" i="6" s="1"/>
  <c r="AP35" i="6"/>
  <c r="AQ35" i="6" s="1"/>
  <c r="CH35" i="6"/>
  <c r="CI35" i="6" s="1"/>
  <c r="AE38" i="6"/>
  <c r="AF38" i="6" s="1"/>
  <c r="BW38" i="6"/>
  <c r="BX38" i="6" s="1"/>
  <c r="AP50" i="6"/>
  <c r="AQ50" i="6" s="1"/>
  <c r="H71" i="6"/>
  <c r="I71" i="6" s="1"/>
  <c r="BA71" i="6"/>
  <c r="BB71" i="6" s="1"/>
  <c r="CS71" i="6"/>
  <c r="CT71" i="6" s="1"/>
  <c r="AP74" i="6"/>
  <c r="AQ74" i="6" s="1"/>
  <c r="CH74" i="6"/>
  <c r="CI74" i="6" s="1"/>
</calcChain>
</file>

<file path=xl/sharedStrings.xml><?xml version="1.0" encoding="utf-8"?>
<sst xmlns="http://schemas.openxmlformats.org/spreadsheetml/2006/main" count="1348" uniqueCount="250">
  <si>
    <t>Gene name</t>
  </si>
  <si>
    <t>Gene model</t>
  </si>
  <si>
    <t>Description</t>
  </si>
  <si>
    <t>Primer-Forward</t>
  </si>
  <si>
    <t>Primer-Reverse</t>
  </si>
  <si>
    <t>HA7</t>
  </si>
  <si>
    <t>5’-TGGCAGGGATGGATGTTC-3’</t>
  </si>
  <si>
    <t>5’-TGCAGTTCTTTTATCGGTAGG-3’</t>
  </si>
  <si>
    <t>Ferric reduction oxidase</t>
  </si>
  <si>
    <t>5’-GGGGTTAATCTTCTGCTCTTCTCAT-3’</t>
  </si>
  <si>
    <t>5’-CAGAGGAGCCTTCACAACCACT-3’</t>
  </si>
  <si>
    <t>NRAMP1</t>
  </si>
  <si>
    <t xml:space="preserve">Natural resistance-associated </t>
  </si>
  <si>
    <t>macrophage protein</t>
  </si>
  <si>
    <t>5’-CCGAAGTTATTGGCACAGCGTT-3’</t>
  </si>
  <si>
    <t>5’-TTCACATAACCCATTTCCCCGA-3’</t>
  </si>
  <si>
    <t>NRAMP3</t>
  </si>
  <si>
    <t>5’-GACGACGACTGCCAAACGCCG-3’</t>
  </si>
  <si>
    <t>5’-CCACAGCACCATCCTCGCCCA-3’</t>
  </si>
  <si>
    <t>HMA4</t>
  </si>
  <si>
    <t>P-type heavy metal ATPase</t>
  </si>
  <si>
    <t>5’-GGCATCCGCTCGTTT-3’</t>
  </si>
  <si>
    <t>5'-TTTGGGGTTTACAGGCT-3'</t>
  </si>
  <si>
    <t>ABCC1</t>
  </si>
  <si>
    <t>ABC transporter C</t>
  </si>
  <si>
    <t>5’-TGATGATCCCTTGAGTGC-3’</t>
  </si>
  <si>
    <t>5’-TTTTGAACAGCGTGCC-3’</t>
  </si>
  <si>
    <t>CAX4</t>
  </si>
  <si>
    <t>Vacuolar cation/proton exchanger</t>
  </si>
  <si>
    <t>5’-TGGGAACTATTGAGGAAGCA-3’</t>
  </si>
  <si>
    <t>5’-GCACAACGGAACAACGAAC-3’</t>
  </si>
  <si>
    <t>NAS1</t>
  </si>
  <si>
    <t>Nicotinamide</t>
  </si>
  <si>
    <t>5’-CGATGTTTCCAAGTTATGCCAA-3’</t>
  </si>
  <si>
    <t>5’-TTCTCCAAAAGTCCTTCTGCCT-3’</t>
  </si>
  <si>
    <t>MT2</t>
  </si>
  <si>
    <t>Metallothionein</t>
  </si>
  <si>
    <t>5’-CAACGGGTGCGGGATGGCTCCTGAT-3’</t>
  </si>
  <si>
    <t>5’-GCAGGGGTTGCAGGTGCAGCTATCC-3’</t>
  </si>
  <si>
    <t>β-Actin</t>
  </si>
  <si>
    <t>e</t>
  </si>
  <si>
    <t>5’-TGGTGAGGCTCTATTCCAAC-3’</t>
  </si>
  <si>
    <t>5’- TGGCATATACTCTGGAGGCT-3’</t>
  </si>
  <si>
    <r>
      <t>MDP0000266132</t>
    </r>
    <r>
      <rPr>
        <vertAlign val="superscript"/>
        <sz val="12"/>
        <color theme="1"/>
        <rFont val="Times New Roman"/>
        <family val="1"/>
      </rPr>
      <t>a</t>
    </r>
  </si>
  <si>
    <r>
      <t>PM H</t>
    </r>
    <r>
      <rPr>
        <vertAlign val="superscript"/>
        <sz val="12"/>
        <color theme="1"/>
        <rFont val="Times New Roman"/>
        <family val="1"/>
      </rPr>
      <t>+</t>
    </r>
    <r>
      <rPr>
        <sz val="12"/>
        <color theme="1"/>
        <rFont val="Times New Roman"/>
        <family val="1"/>
      </rPr>
      <t>-ATPase</t>
    </r>
  </si>
  <si>
    <r>
      <t>FR</t>
    </r>
    <r>
      <rPr>
        <i/>
        <sz val="12"/>
        <color rgb="FF000000"/>
        <rFont val="Times New Roman"/>
        <family val="1"/>
      </rPr>
      <t>O2</t>
    </r>
    <r>
      <rPr>
        <i/>
        <sz val="12"/>
        <color theme="1"/>
        <rFont val="Times New Roman"/>
        <family val="1"/>
      </rPr>
      <t>-like</t>
    </r>
  </si>
  <si>
    <r>
      <t>MDP0000742438</t>
    </r>
    <r>
      <rPr>
        <vertAlign val="superscript"/>
        <sz val="12"/>
        <color theme="1"/>
        <rFont val="Times New Roman"/>
        <family val="1"/>
      </rPr>
      <t>b</t>
    </r>
  </si>
  <si>
    <r>
      <t>MDP0000636971</t>
    </r>
    <r>
      <rPr>
        <vertAlign val="superscript"/>
        <sz val="12"/>
        <color theme="1"/>
        <rFont val="Times New Roman"/>
        <family val="1"/>
      </rPr>
      <t>c</t>
    </r>
  </si>
  <si>
    <r>
      <t>MDP0000249325</t>
    </r>
    <r>
      <rPr>
        <vertAlign val="superscript"/>
        <sz val="12"/>
        <color theme="1"/>
        <rFont val="Times New Roman"/>
        <family val="1"/>
      </rPr>
      <t>c</t>
    </r>
  </si>
  <si>
    <r>
      <t>MDP0000189893</t>
    </r>
    <r>
      <rPr>
        <vertAlign val="superscript"/>
        <sz val="12"/>
        <color theme="1"/>
        <rFont val="Times New Roman"/>
        <family val="1"/>
      </rPr>
      <t>a</t>
    </r>
  </si>
  <si>
    <r>
      <t>MDP0000903999</t>
    </r>
    <r>
      <rPr>
        <vertAlign val="superscript"/>
        <sz val="12"/>
        <color theme="1"/>
        <rFont val="Times New Roman"/>
        <family val="1"/>
      </rPr>
      <t>a</t>
    </r>
  </si>
  <si>
    <r>
      <t>MDP0000141538</t>
    </r>
    <r>
      <rPr>
        <vertAlign val="superscript"/>
        <sz val="12"/>
        <color theme="1"/>
        <rFont val="Times New Roman"/>
        <family val="1"/>
      </rPr>
      <t>a</t>
    </r>
  </si>
  <si>
    <r>
      <t>MDP0000908305</t>
    </r>
    <r>
      <rPr>
        <vertAlign val="superscript"/>
        <sz val="12"/>
        <color theme="1"/>
        <rFont val="Times New Roman"/>
        <family val="1"/>
      </rPr>
      <t>c</t>
    </r>
  </si>
  <si>
    <r>
      <t>MDP0000312784</t>
    </r>
    <r>
      <rPr>
        <vertAlign val="superscript"/>
        <sz val="12"/>
        <color theme="1"/>
        <rFont val="Times New Roman"/>
        <family val="1"/>
      </rPr>
      <t>d</t>
    </r>
  </si>
  <si>
    <t>Table S1 Primers used for qRT-PCR.</t>
    <phoneticPr fontId="5" type="noConversion"/>
  </si>
  <si>
    <r>
      <t>a: This primer was designed by ourselves. The gene name was based on the database of phytozome</t>
    </r>
    <r>
      <rPr>
        <i/>
        <sz val="10.5"/>
        <color theme="1"/>
        <rFont val="Times New Roman"/>
        <family val="1"/>
      </rPr>
      <t xml:space="preserve"> Malus domestica </t>
    </r>
    <r>
      <rPr>
        <sz val="10.5"/>
        <color theme="1"/>
        <rFont val="Times New Roman"/>
        <family val="1"/>
      </rPr>
      <t>v1.0.</t>
    </r>
  </si>
  <si>
    <r>
      <t xml:space="preserve">b: From Gao et al. 2011. Comparison of cadmium-induced iron-deficiency responses and genuine iron-deficiency responses in </t>
    </r>
    <r>
      <rPr>
        <i/>
        <sz val="10.5"/>
        <color theme="1"/>
        <rFont val="Times New Roman"/>
        <family val="1"/>
      </rPr>
      <t>Malus xiaojinensis</t>
    </r>
    <r>
      <rPr>
        <sz val="10.5"/>
        <color theme="1"/>
        <rFont val="Times New Roman"/>
        <family val="1"/>
      </rPr>
      <t xml:space="preserve">. </t>
    </r>
    <r>
      <rPr>
        <i/>
        <sz val="10.5"/>
        <color theme="1"/>
        <rFont val="Times New Roman"/>
        <family val="1"/>
      </rPr>
      <t>Plant Science</t>
    </r>
    <r>
      <rPr>
        <sz val="10.5"/>
        <color theme="1"/>
        <rFont val="Times New Roman"/>
        <family val="1"/>
      </rPr>
      <t xml:space="preserve">. 181:269-274. </t>
    </r>
  </si>
  <si>
    <r>
      <t xml:space="preserve">c: From Zha et al. 2014. Both immanently high active iron contents and increased root ferrous uptake in response to low iron stress contribute to the iron deficiency tolerance in </t>
    </r>
    <r>
      <rPr>
        <i/>
        <sz val="10.5"/>
        <color theme="1"/>
        <rFont val="Times New Roman"/>
        <family val="1"/>
      </rPr>
      <t>Malus xiaojinensis</t>
    </r>
    <r>
      <rPr>
        <sz val="10.5"/>
        <color theme="1"/>
        <rFont val="Times New Roman"/>
        <family val="1"/>
      </rPr>
      <t xml:space="preserve">. </t>
    </r>
    <r>
      <rPr>
        <i/>
        <sz val="10.5"/>
        <color theme="1"/>
        <rFont val="Times New Roman"/>
        <family val="1"/>
      </rPr>
      <t>Plant Science</t>
    </r>
    <r>
      <rPr>
        <sz val="10.5"/>
        <color theme="1"/>
        <rFont val="Times New Roman"/>
        <family val="1"/>
      </rPr>
      <t>. 214:47-56.</t>
    </r>
  </si>
  <si>
    <r>
      <t>d: From Wang et al. 2012. Cloning and expression analysis of metallothionein gene (</t>
    </r>
    <r>
      <rPr>
        <i/>
        <sz val="10.5"/>
        <color theme="1"/>
        <rFont val="Times New Roman"/>
        <family val="1"/>
      </rPr>
      <t>MhMT2</t>
    </r>
    <r>
      <rPr>
        <sz val="10.5"/>
        <color theme="1"/>
        <rFont val="Times New Roman"/>
        <family val="1"/>
      </rPr>
      <t xml:space="preserve">) in </t>
    </r>
    <r>
      <rPr>
        <i/>
        <sz val="10.5"/>
        <color theme="1"/>
        <rFont val="Times New Roman"/>
        <family val="1"/>
      </rPr>
      <t>Malus hupehensis</t>
    </r>
    <r>
      <rPr>
        <sz val="10.5"/>
        <color theme="1"/>
        <rFont val="Times New Roman"/>
        <family val="1"/>
      </rPr>
      <t xml:space="preserve">. </t>
    </r>
    <r>
      <rPr>
        <i/>
        <sz val="10.5"/>
        <color theme="1"/>
        <rFont val="Times New Roman"/>
        <family val="1"/>
      </rPr>
      <t>Scientia Agricultura Sinica</t>
    </r>
    <r>
      <rPr>
        <sz val="10.5"/>
        <color theme="1"/>
        <rFont val="Times New Roman"/>
        <family val="1"/>
      </rPr>
      <t>. 45(14):2904-2912.</t>
    </r>
  </si>
  <si>
    <r>
      <t xml:space="preserve">e: From Kürkcüoglu et al. 2007. Identification of differentially expressed genes in </t>
    </r>
    <r>
      <rPr>
        <i/>
        <sz val="10.5"/>
        <color theme="1"/>
        <rFont val="Times New Roman"/>
        <family val="1"/>
      </rPr>
      <t>Malus domestica</t>
    </r>
    <r>
      <rPr>
        <sz val="10.5"/>
        <color theme="1"/>
        <rFont val="Times New Roman"/>
        <family val="1"/>
      </rPr>
      <t xml:space="preserve"> after application of the non-pathogenic bacterium </t>
    </r>
    <r>
      <rPr>
        <i/>
        <sz val="10.5"/>
        <color theme="1"/>
        <rFont val="Times New Roman"/>
        <family val="1"/>
      </rPr>
      <t>Pseudomonas fluorescens</t>
    </r>
    <r>
      <rPr>
        <sz val="10.5"/>
        <color theme="1"/>
        <rFont val="Times New Roman"/>
        <family val="1"/>
      </rPr>
      <t xml:space="preserve"> Bk3 to the phyllosphere. </t>
    </r>
    <r>
      <rPr>
        <i/>
        <sz val="10.5"/>
        <color theme="1"/>
        <rFont val="Times New Roman"/>
        <family val="1"/>
      </rPr>
      <t>Journal of experimental botany</t>
    </r>
    <r>
      <rPr>
        <sz val="10.5"/>
        <color theme="1"/>
        <rFont val="Times New Roman"/>
        <family val="1"/>
      </rPr>
      <t>. 58(3): 733-741.</t>
    </r>
  </si>
  <si>
    <r>
      <t>Fig. S1 Images of the plants of four scion/rootstock combinations exposed to either 0 (CK) or 50 µM CdCl</t>
    </r>
    <r>
      <rPr>
        <b/>
        <vertAlign val="subscript"/>
        <sz val="12"/>
        <rFont val="Times New Roman"/>
        <family val="1"/>
      </rPr>
      <t>2</t>
    </r>
    <r>
      <rPr>
        <b/>
        <sz val="12"/>
        <rFont val="Times New Roman"/>
        <family val="1"/>
      </rPr>
      <t xml:space="preserve"> (Cd) for 18 days. HF/Mb and FJ/Mb, ‘Hanfu’ (HF) and ‘Fuji’ (FJ) apple grafted on rootstock</t>
    </r>
    <r>
      <rPr>
        <b/>
        <i/>
        <sz val="12"/>
        <rFont val="Times New Roman"/>
        <family val="1"/>
      </rPr>
      <t xml:space="preserve"> M. baccata</t>
    </r>
    <r>
      <rPr>
        <b/>
        <sz val="12"/>
        <rFont val="Times New Roman"/>
        <family val="1"/>
      </rPr>
      <t xml:space="preserve"> (Mb), respectively; HF/Mm and FJ/Mm, ‘Hanfu’ (HF) and ‘Fuji’ (FJ) apple grafted on rootstock </t>
    </r>
    <r>
      <rPr>
        <b/>
        <i/>
        <sz val="12"/>
        <rFont val="Times New Roman"/>
        <family val="1"/>
      </rPr>
      <t>M. micromalus</t>
    </r>
    <r>
      <rPr>
        <b/>
        <sz val="12"/>
        <rFont val="Times New Roman"/>
        <family val="1"/>
      </rPr>
      <t xml:space="preserve"> ‘qingzhoulinqin’ (Mm), respectively.
</t>
    </r>
    <phoneticPr fontId="5" type="noConversion"/>
  </si>
  <si>
    <t>FRO2-like</t>
    <phoneticPr fontId="4" type="noConversion"/>
  </si>
  <si>
    <t>NRAMP1</t>
    <phoneticPr fontId="4" type="noConversion"/>
  </si>
  <si>
    <t>NRAMP3</t>
    <phoneticPr fontId="4" type="noConversion"/>
  </si>
  <si>
    <t>HMA4</t>
    <phoneticPr fontId="4" type="noConversion"/>
  </si>
  <si>
    <t>ABCC1</t>
    <phoneticPr fontId="4" type="noConversion"/>
  </si>
  <si>
    <t>CAX4</t>
    <phoneticPr fontId="4" type="noConversion"/>
  </si>
  <si>
    <t>NAS1</t>
    <phoneticPr fontId="4" type="noConversion"/>
  </si>
  <si>
    <t>MT2</t>
    <phoneticPr fontId="4" type="noConversion"/>
  </si>
  <si>
    <t>ID</t>
    <phoneticPr fontId="4" type="noConversion"/>
  </si>
  <si>
    <t>Target gene</t>
    <phoneticPr fontId="4" type="noConversion"/>
  </si>
  <si>
    <t>Average</t>
    <phoneticPr fontId="4" type="noConversion"/>
  </si>
  <si>
    <t>action</t>
    <phoneticPr fontId="4" type="noConversion"/>
  </si>
  <si>
    <r>
      <t>∆∆</t>
    </r>
    <r>
      <rPr>
        <sz val="14"/>
        <color theme="1"/>
        <rFont val="Times New Roman"/>
        <family val="1"/>
      </rPr>
      <t>Ct</t>
    </r>
  </si>
  <si>
    <t>F=2^(-∆∆Ct)</t>
  </si>
  <si>
    <t>Average</t>
    <phoneticPr fontId="4" type="noConversion"/>
  </si>
  <si>
    <t>HF/Mb-CK1-1</t>
    <phoneticPr fontId="4" type="noConversion"/>
  </si>
  <si>
    <t>HF/Mb-CK1-2</t>
    <phoneticPr fontId="4" type="noConversion"/>
  </si>
  <si>
    <t>HF/Mb-CK1-3</t>
    <phoneticPr fontId="4" type="noConversion"/>
  </si>
  <si>
    <t>HF/Mb-CK2-1</t>
    <phoneticPr fontId="4" type="noConversion"/>
  </si>
  <si>
    <t>HF/Mb-CK2-2</t>
    <phoneticPr fontId="4" type="noConversion"/>
  </si>
  <si>
    <t>HF/Mb-CK2-3</t>
    <phoneticPr fontId="4" type="noConversion"/>
  </si>
  <si>
    <t>HF/Mb-CK3-1</t>
    <phoneticPr fontId="4" type="noConversion"/>
  </si>
  <si>
    <t>HF/Mb-CK3-1</t>
    <phoneticPr fontId="4" type="noConversion"/>
  </si>
  <si>
    <t>HF/Mb-CK3-2</t>
    <phoneticPr fontId="4" type="noConversion"/>
  </si>
  <si>
    <t>HF/Mb-CK3-3</t>
    <phoneticPr fontId="4" type="noConversion"/>
  </si>
  <si>
    <t>HF/Mb-Cd1-1</t>
    <phoneticPr fontId="4" type="noConversion"/>
  </si>
  <si>
    <t>HF/Mb-Cd1-1</t>
    <phoneticPr fontId="4" type="noConversion"/>
  </si>
  <si>
    <t>HF/Mb-Cd1-1</t>
    <phoneticPr fontId="4" type="noConversion"/>
  </si>
  <si>
    <t>HF/Mb-Cd1-2</t>
    <phoneticPr fontId="4" type="noConversion"/>
  </si>
  <si>
    <t>HF/Mb-Cd1-3</t>
    <phoneticPr fontId="4" type="noConversion"/>
  </si>
  <si>
    <t>HF/Mb-Cd2-1</t>
    <phoneticPr fontId="4" type="noConversion"/>
  </si>
  <si>
    <t>HF/Mb-Cd2-1</t>
    <phoneticPr fontId="4" type="noConversion"/>
  </si>
  <si>
    <t>HF/Mb-Cd2-1</t>
    <phoneticPr fontId="4" type="noConversion"/>
  </si>
  <si>
    <t>HF/Mb-Cd2-2</t>
    <phoneticPr fontId="4" type="noConversion"/>
  </si>
  <si>
    <t>HF/Mb-Cd2-3</t>
    <phoneticPr fontId="4" type="noConversion"/>
  </si>
  <si>
    <t>HF/Mb-Cd3-1</t>
    <phoneticPr fontId="4" type="noConversion"/>
  </si>
  <si>
    <t>HF/Mb-Cd3-2</t>
    <phoneticPr fontId="4" type="noConversion"/>
  </si>
  <si>
    <t>HF/Mb-Cd3-3</t>
    <phoneticPr fontId="4" type="noConversion"/>
  </si>
  <si>
    <t>FJ/Mb-CK1-1</t>
    <phoneticPr fontId="4" type="noConversion"/>
  </si>
  <si>
    <t>FJ/Mb-CK1-1</t>
    <phoneticPr fontId="4" type="noConversion"/>
  </si>
  <si>
    <t>FJ/Mb-CK1-2</t>
    <phoneticPr fontId="4" type="noConversion"/>
  </si>
  <si>
    <t>FJ/Mb-CK1-3</t>
    <phoneticPr fontId="4" type="noConversion"/>
  </si>
  <si>
    <t>FJ/Mb-CK2-1</t>
    <phoneticPr fontId="4" type="noConversion"/>
  </si>
  <si>
    <t>FJ/Mb-CK2-1</t>
    <phoneticPr fontId="4" type="noConversion"/>
  </si>
  <si>
    <t>FJ/Mb-CK2-1</t>
    <phoneticPr fontId="4" type="noConversion"/>
  </si>
  <si>
    <t>FJ/Mb-CK2-2</t>
    <phoneticPr fontId="4" type="noConversion"/>
  </si>
  <si>
    <t>FJ/Mb-CK2-3</t>
    <phoneticPr fontId="4" type="noConversion"/>
  </si>
  <si>
    <t>FJ/Mb-CK3-1</t>
    <phoneticPr fontId="4" type="noConversion"/>
  </si>
  <si>
    <t>FJ/Mb-CK3-1</t>
    <phoneticPr fontId="4" type="noConversion"/>
  </si>
  <si>
    <t>FJ/Mb-CK3-2</t>
    <phoneticPr fontId="4" type="noConversion"/>
  </si>
  <si>
    <t>FJ/Mb-CK3-3</t>
    <phoneticPr fontId="4" type="noConversion"/>
  </si>
  <si>
    <t>FJ/Mb-Cd1-1</t>
    <phoneticPr fontId="4" type="noConversion"/>
  </si>
  <si>
    <t>FJ/Mb-Cd1-1</t>
    <phoneticPr fontId="4" type="noConversion"/>
  </si>
  <si>
    <t>FJ/Mb-Cd1-1</t>
    <phoneticPr fontId="4" type="noConversion"/>
  </si>
  <si>
    <t>FJ/Mb-Cd1-2</t>
    <phoneticPr fontId="4" type="noConversion"/>
  </si>
  <si>
    <t>FJ/Mb-Cd1-3</t>
    <phoneticPr fontId="4" type="noConversion"/>
  </si>
  <si>
    <t>FJ/Mb-Cd2-1</t>
    <phoneticPr fontId="4" type="noConversion"/>
  </si>
  <si>
    <t>FJ/Mb-Cd2-1</t>
    <phoneticPr fontId="4" type="noConversion"/>
  </si>
  <si>
    <t>FJ/Mb-Cd2-2</t>
    <phoneticPr fontId="4" type="noConversion"/>
  </si>
  <si>
    <t>FJ/Mb-Cd2-3</t>
    <phoneticPr fontId="4" type="noConversion"/>
  </si>
  <si>
    <t>FJ/Mb-Cd3-1</t>
    <phoneticPr fontId="4" type="noConversion"/>
  </si>
  <si>
    <t>FJ/Mb-Cd3-1</t>
    <phoneticPr fontId="4" type="noConversion"/>
  </si>
  <si>
    <t>FJ/Mb-Cd3-2</t>
    <phoneticPr fontId="4" type="noConversion"/>
  </si>
  <si>
    <t>FJ/Mb-Cd3-3</t>
    <phoneticPr fontId="4" type="noConversion"/>
  </si>
  <si>
    <t>HF/Mm-CK1-1</t>
    <phoneticPr fontId="4" type="noConversion"/>
  </si>
  <si>
    <t>HF/Mm-CK1-1</t>
    <phoneticPr fontId="4" type="noConversion"/>
  </si>
  <si>
    <t>HF/Mm-CK1-1</t>
    <phoneticPr fontId="4" type="noConversion"/>
  </si>
  <si>
    <t>HF/Mm-CK1-1</t>
    <phoneticPr fontId="4" type="noConversion"/>
  </si>
  <si>
    <t>HF/Mm-CK1-2</t>
    <phoneticPr fontId="4" type="noConversion"/>
  </si>
  <si>
    <t>HF/Mm-CK1-3</t>
    <phoneticPr fontId="4" type="noConversion"/>
  </si>
  <si>
    <t>HF/Mm-CK2-1</t>
    <phoneticPr fontId="4" type="noConversion"/>
  </si>
  <si>
    <t>HF/Mm-CK2-1</t>
    <phoneticPr fontId="4" type="noConversion"/>
  </si>
  <si>
    <t>HF/Mm-CK2-2</t>
    <phoneticPr fontId="4" type="noConversion"/>
  </si>
  <si>
    <t>HF/Mm-CK2-3</t>
    <phoneticPr fontId="4" type="noConversion"/>
  </si>
  <si>
    <t>HF/Mm-CK3-1</t>
    <phoneticPr fontId="4" type="noConversion"/>
  </si>
  <si>
    <t>HF/Mm-CK3-1</t>
    <phoneticPr fontId="4" type="noConversion"/>
  </si>
  <si>
    <t>HF/Mm-CK3-1</t>
    <phoneticPr fontId="4" type="noConversion"/>
  </si>
  <si>
    <t>HF/Mm-CK3-1</t>
    <phoneticPr fontId="4" type="noConversion"/>
  </si>
  <si>
    <t>HF/Mm-CK3-2</t>
    <phoneticPr fontId="4" type="noConversion"/>
  </si>
  <si>
    <t>HF/Mm-CK3-3</t>
    <phoneticPr fontId="4" type="noConversion"/>
  </si>
  <si>
    <t>HF/Mm-Cd1-1</t>
    <phoneticPr fontId="4" type="noConversion"/>
  </si>
  <si>
    <t>HF/Mm-Cd1-1</t>
    <phoneticPr fontId="4" type="noConversion"/>
  </si>
  <si>
    <t>HF/Mm-Cd1-2</t>
    <phoneticPr fontId="4" type="noConversion"/>
  </si>
  <si>
    <t>HF/Mm-Cd1-3</t>
    <phoneticPr fontId="4" type="noConversion"/>
  </si>
  <si>
    <t>HF/Mm-Cd2-1</t>
    <phoneticPr fontId="4" type="noConversion"/>
  </si>
  <si>
    <t>HF/Mm-Cd2-2</t>
    <phoneticPr fontId="4" type="noConversion"/>
  </si>
  <si>
    <t>HF/Mm-Cd2-3</t>
    <phoneticPr fontId="4" type="noConversion"/>
  </si>
  <si>
    <t>HF/Mm-Cd3-1</t>
    <phoneticPr fontId="4" type="noConversion"/>
  </si>
  <si>
    <t>HF/Mm-Cd3-1</t>
    <phoneticPr fontId="4" type="noConversion"/>
  </si>
  <si>
    <t>HF/Mm-Cd3-1</t>
    <phoneticPr fontId="4" type="noConversion"/>
  </si>
  <si>
    <t>HF/Mm-Cd3-1</t>
    <phoneticPr fontId="4" type="noConversion"/>
  </si>
  <si>
    <t>HF/Mm-Cd3-2</t>
    <phoneticPr fontId="4" type="noConversion"/>
  </si>
  <si>
    <t>HF/Mm-Cd3-3</t>
    <phoneticPr fontId="4" type="noConversion"/>
  </si>
  <si>
    <t>FJ/Mm-CK1-1</t>
    <phoneticPr fontId="4" type="noConversion"/>
  </si>
  <si>
    <t>FJ/Mm-CK1-1</t>
    <phoneticPr fontId="4" type="noConversion"/>
  </si>
  <si>
    <t>FJ/Mm-CK1-2</t>
    <phoneticPr fontId="4" type="noConversion"/>
  </si>
  <si>
    <t>FJ/Mm-CK1-3</t>
    <phoneticPr fontId="4" type="noConversion"/>
  </si>
  <si>
    <t>FJ/Mm-CK2-1</t>
    <phoneticPr fontId="4" type="noConversion"/>
  </si>
  <si>
    <t>FJ/Mm-CK2-1</t>
    <phoneticPr fontId="4" type="noConversion"/>
  </si>
  <si>
    <t>FJ/Mm-CK2-1</t>
    <phoneticPr fontId="4" type="noConversion"/>
  </si>
  <si>
    <t>FJ/Mm-CK2-1</t>
    <phoneticPr fontId="4" type="noConversion"/>
  </si>
  <si>
    <t>FJ/Mm-CK2-2</t>
    <phoneticPr fontId="4" type="noConversion"/>
  </si>
  <si>
    <t>FJ/Mm-CK2-3</t>
    <phoneticPr fontId="4" type="noConversion"/>
  </si>
  <si>
    <t>FJ/Mm-CK3-1</t>
    <phoneticPr fontId="4" type="noConversion"/>
  </si>
  <si>
    <t>FJ/Mm-CK3-1</t>
    <phoneticPr fontId="4" type="noConversion"/>
  </si>
  <si>
    <t>FJ/Mm-CK3-1</t>
    <phoneticPr fontId="4" type="noConversion"/>
  </si>
  <si>
    <t>FJ/Mm-CK3-2</t>
    <phoneticPr fontId="4" type="noConversion"/>
  </si>
  <si>
    <t>FJ/Mm-CK3-3</t>
    <phoneticPr fontId="4" type="noConversion"/>
  </si>
  <si>
    <t>FJ/Mm-Cd1-1</t>
    <phoneticPr fontId="4" type="noConversion"/>
  </si>
  <si>
    <t>FJ/Mm-Cd1-1</t>
    <phoneticPr fontId="4" type="noConversion"/>
  </si>
  <si>
    <t>FJ/Mm-Cd1-2</t>
    <phoneticPr fontId="4" type="noConversion"/>
  </si>
  <si>
    <t>FJ/Mm-Cd1-3</t>
    <phoneticPr fontId="4" type="noConversion"/>
  </si>
  <si>
    <t>FJ/Mm-Cd2-1</t>
    <phoneticPr fontId="4" type="noConversion"/>
  </si>
  <si>
    <t>FJ/Mm-Cd2-1</t>
    <phoneticPr fontId="4" type="noConversion"/>
  </si>
  <si>
    <t>FJ/Mm-Cd2-1</t>
    <phoneticPr fontId="4" type="noConversion"/>
  </si>
  <si>
    <t>FJ/Mm-Cd2-1</t>
    <phoneticPr fontId="4" type="noConversion"/>
  </si>
  <si>
    <t>FJ/Mm-Cd2-1</t>
    <phoneticPr fontId="4" type="noConversion"/>
  </si>
  <si>
    <t>FJ/Mm-Cd2-2</t>
    <phoneticPr fontId="4" type="noConversion"/>
  </si>
  <si>
    <t>FJ/Mm-Cd2-3</t>
    <phoneticPr fontId="4" type="noConversion"/>
  </si>
  <si>
    <t>FJ/Mm-Cd3-1</t>
    <phoneticPr fontId="4" type="noConversion"/>
  </si>
  <si>
    <t>FJ/Mm-Cd3-1</t>
    <phoneticPr fontId="4" type="noConversion"/>
  </si>
  <si>
    <t>FJ/Mm-Cd3-1</t>
    <phoneticPr fontId="4" type="noConversion"/>
  </si>
  <si>
    <t>FJ/Mm-Cd3-2</t>
    <phoneticPr fontId="4" type="noConversion"/>
  </si>
  <si>
    <t>FJ/Mm-Cd3-3</t>
    <phoneticPr fontId="4" type="noConversion"/>
  </si>
  <si>
    <t>Table S2 Primary data on relative expression of genes in the roots</t>
    <phoneticPr fontId="5" type="noConversion"/>
  </si>
  <si>
    <t>Table S3 Primary data on relative expression of genes in the leaves</t>
    <phoneticPr fontId="5" type="noConversion"/>
  </si>
  <si>
    <t>HA7</t>
    <phoneticPr fontId="4" type="noConversion"/>
  </si>
  <si>
    <t>NRAMP3</t>
    <phoneticPr fontId="4" type="noConversion"/>
  </si>
  <si>
    <t>HMA4</t>
    <phoneticPr fontId="4" type="noConversion"/>
  </si>
  <si>
    <t>ABCC1</t>
    <phoneticPr fontId="4" type="noConversion"/>
  </si>
  <si>
    <t>CAX4</t>
    <phoneticPr fontId="4" type="noConversion"/>
  </si>
  <si>
    <t>NAS1</t>
    <phoneticPr fontId="4" type="noConversion"/>
  </si>
  <si>
    <t>MT2</t>
    <phoneticPr fontId="4" type="noConversion"/>
  </si>
  <si>
    <t>ID</t>
    <phoneticPr fontId="4" type="noConversion"/>
  </si>
  <si>
    <t>Target gene</t>
    <phoneticPr fontId="4" type="noConversion"/>
  </si>
  <si>
    <t>Average</t>
    <phoneticPr fontId="4" type="noConversion"/>
  </si>
  <si>
    <t>action</t>
    <phoneticPr fontId="4" type="noConversion"/>
  </si>
  <si>
    <t>HF/Mb-CK1-1</t>
    <phoneticPr fontId="4" type="noConversion"/>
  </si>
  <si>
    <t>HF/Mb-CK1-1</t>
    <phoneticPr fontId="4" type="noConversion"/>
  </si>
  <si>
    <t>HF/Mb-CK1-2</t>
    <phoneticPr fontId="4" type="noConversion"/>
  </si>
  <si>
    <t>HF/Mb-CK1-3</t>
    <phoneticPr fontId="4" type="noConversion"/>
  </si>
  <si>
    <t>HF/Mb-CK2-1</t>
    <phoneticPr fontId="4" type="noConversion"/>
  </si>
  <si>
    <t>HF/Mb-CK3-1</t>
    <phoneticPr fontId="4" type="noConversion"/>
  </si>
  <si>
    <t>HF/Mb-Cd2-2</t>
    <phoneticPr fontId="4" type="noConversion"/>
  </si>
  <si>
    <t>HF/Mb-Cd2-3</t>
    <phoneticPr fontId="4" type="noConversion"/>
  </si>
  <si>
    <t>HF/Mb-Cd3-1</t>
    <phoneticPr fontId="4" type="noConversion"/>
  </si>
  <si>
    <t>HF/Mb-Cd3-2</t>
    <phoneticPr fontId="4" type="noConversion"/>
  </si>
  <si>
    <t>HF/Mb-Cd3-3</t>
    <phoneticPr fontId="4" type="noConversion"/>
  </si>
  <si>
    <t>FJ/Mb-CK1-1</t>
    <phoneticPr fontId="4" type="noConversion"/>
  </si>
  <si>
    <t>FJ/Mb-CK1-2</t>
    <phoneticPr fontId="4" type="noConversion"/>
  </si>
  <si>
    <t>FJ/Mb-CK1-3</t>
    <phoneticPr fontId="4" type="noConversion"/>
  </si>
  <si>
    <t>FJ/Mb-CK2-1</t>
    <phoneticPr fontId="4" type="noConversion"/>
  </si>
  <si>
    <t>FJ/Mb-CK2-1</t>
    <phoneticPr fontId="4" type="noConversion"/>
  </si>
  <si>
    <t>FJ/Mb-CK2-2</t>
    <phoneticPr fontId="4" type="noConversion"/>
  </si>
  <si>
    <t>FJ/Mb-CK2-3</t>
    <phoneticPr fontId="4" type="noConversion"/>
  </si>
  <si>
    <t>FJ/Mb-CK3-1</t>
    <phoneticPr fontId="4" type="noConversion"/>
  </si>
  <si>
    <t>FJ/Mb-CK3-1</t>
    <phoneticPr fontId="4" type="noConversion"/>
  </si>
  <si>
    <t>FJ/Mb-CK3-2</t>
    <phoneticPr fontId="4" type="noConversion"/>
  </si>
  <si>
    <t>FJ/Mb-CK3-3</t>
    <phoneticPr fontId="4" type="noConversion"/>
  </si>
  <si>
    <t>FJ/Mb-Cd1-1</t>
    <phoneticPr fontId="4" type="noConversion"/>
  </si>
  <si>
    <t>FJ/Mb-Cd1-2</t>
    <phoneticPr fontId="4" type="noConversion"/>
  </si>
  <si>
    <t>FJ/Mb-Cd1-3</t>
    <phoneticPr fontId="4" type="noConversion"/>
  </si>
  <si>
    <t>FJ/Mb-Cd2-1</t>
    <phoneticPr fontId="4" type="noConversion"/>
  </si>
  <si>
    <t>FJ/Mb-Cd2-2</t>
    <phoneticPr fontId="4" type="noConversion"/>
  </si>
  <si>
    <t>FJ/Mb-Cd2-3</t>
    <phoneticPr fontId="4" type="noConversion"/>
  </si>
  <si>
    <t>FJ/Mb-Cd3-1</t>
    <phoneticPr fontId="4" type="noConversion"/>
  </si>
  <si>
    <t>FJ/Mb-Cd3-2</t>
    <phoneticPr fontId="4" type="noConversion"/>
  </si>
  <si>
    <t>FJ/Mb-Cd3-3</t>
    <phoneticPr fontId="4" type="noConversion"/>
  </si>
  <si>
    <t>HF/Mm-CK2-2</t>
    <phoneticPr fontId="4" type="noConversion"/>
  </si>
  <si>
    <t>HF/Mm-CK2-3</t>
    <phoneticPr fontId="4" type="noConversion"/>
  </si>
  <si>
    <t>HF/Mm-CK3-1</t>
    <phoneticPr fontId="4" type="noConversion"/>
  </si>
  <si>
    <t>HF/Mm-CK3-2</t>
    <phoneticPr fontId="4" type="noConversion"/>
  </si>
  <si>
    <t>HF/Mm-CK3-3</t>
    <phoneticPr fontId="4" type="noConversion"/>
  </si>
  <si>
    <t>HF/Mm-Cd1-1</t>
    <phoneticPr fontId="4" type="noConversion"/>
  </si>
  <si>
    <t>HF/Mm-Cd2-2</t>
    <phoneticPr fontId="4" type="noConversion"/>
  </si>
  <si>
    <t>HF/Mm-Cd2-3</t>
    <phoneticPr fontId="4" type="noConversion"/>
  </si>
  <si>
    <t>FJ/Mm-CK1-2</t>
    <phoneticPr fontId="4" type="noConversion"/>
  </si>
  <si>
    <t>FJ/Mm-CK1-3</t>
    <phoneticPr fontId="4" type="noConversion"/>
  </si>
  <si>
    <t>FJ/Mm-CK2-2</t>
    <phoneticPr fontId="4" type="noConversion"/>
  </si>
  <si>
    <t>FJ/Mm-CK2-3</t>
    <phoneticPr fontId="4" type="noConversion"/>
  </si>
  <si>
    <t>FJ/Mm-Cd1-1</t>
    <phoneticPr fontId="4" type="noConversion"/>
  </si>
  <si>
    <t>FJ/Mm-Cd1-2</t>
    <phoneticPr fontId="4" type="noConversion"/>
  </si>
  <si>
    <t>FJ/Mm-Cd1-3</t>
    <phoneticPr fontId="4" type="noConversion"/>
  </si>
  <si>
    <t>FJ/Mm-Cd2-2</t>
    <phoneticPr fontId="4" type="noConversion"/>
  </si>
  <si>
    <t>FJ/Mm-Cd2-3</t>
    <phoneticPr fontId="4" type="noConversion"/>
  </si>
  <si>
    <r>
      <t xml:space="preserve">Fig. S3 CAT (a1, a2), APX (b1, b2) and GR (c1, c2) in the roots (a1-c1) and leaves (a2-c2) of four scion/rootstock combinations exposed to either 0 or 50 µM CdCl2 for 18 days. Data are presented as the means of three biological replicates (±SE). Different letters on the bars indicate significant difference between the treatments. </t>
    </r>
    <r>
      <rPr>
        <b/>
        <i/>
        <sz val="12"/>
        <rFont val="Times New Roman"/>
        <family val="1"/>
      </rPr>
      <t>P</t>
    </r>
    <r>
      <rPr>
        <b/>
        <sz val="12"/>
        <rFont val="Times New Roman"/>
        <family val="1"/>
      </rPr>
      <t>-values of the ANOVAs of Cd</t>
    </r>
    <r>
      <rPr>
        <b/>
        <vertAlign val="superscript"/>
        <sz val="12"/>
        <rFont val="Times New Roman"/>
        <family val="1"/>
      </rPr>
      <t>2+</t>
    </r>
    <r>
      <rPr>
        <b/>
        <sz val="12"/>
        <rFont val="Times New Roman"/>
        <family val="1"/>
      </rPr>
      <t xml:space="preserve"> (Cd), scion (S) and rootstock (R) are indicated. *: </t>
    </r>
    <r>
      <rPr>
        <b/>
        <i/>
        <sz val="12"/>
        <rFont val="Times New Roman"/>
        <family val="1"/>
      </rPr>
      <t>P</t>
    </r>
    <r>
      <rPr>
        <b/>
        <sz val="12"/>
        <rFont val="宋体"/>
        <family val="3"/>
        <charset val="134"/>
      </rPr>
      <t>≤</t>
    </r>
    <r>
      <rPr>
        <b/>
        <sz val="12"/>
        <rFont val="Times New Roman"/>
        <family val="1"/>
      </rPr>
      <t xml:space="preserve">0.05; ****: </t>
    </r>
    <r>
      <rPr>
        <b/>
        <i/>
        <sz val="12"/>
        <rFont val="Times New Roman"/>
        <family val="1"/>
      </rPr>
      <t>P</t>
    </r>
    <r>
      <rPr>
        <b/>
        <sz val="12"/>
        <rFont val="宋体"/>
        <family val="3"/>
        <charset val="134"/>
      </rPr>
      <t>≤</t>
    </r>
    <r>
      <rPr>
        <b/>
        <sz val="12"/>
        <rFont val="Times New Roman"/>
        <family val="1"/>
      </rPr>
      <t xml:space="preserve">0.0001; ns: not significant. HF/Mb and FJ/Mb, ‘Hanfu’ (HF) and ‘Fuji’ (FJ) apple grafted on rootstock </t>
    </r>
    <r>
      <rPr>
        <b/>
        <i/>
        <sz val="12"/>
        <rFont val="Times New Roman"/>
        <family val="1"/>
      </rPr>
      <t>M. baccata</t>
    </r>
    <r>
      <rPr>
        <b/>
        <sz val="12"/>
        <rFont val="Times New Roman"/>
        <family val="1"/>
      </rPr>
      <t xml:space="preserve"> (Mb), respectively; HF/Mm and FJ/Mm, ‘Hanfu’ (HF) and ‘Fuji’ (FJ) apple grafted on rootstock </t>
    </r>
    <r>
      <rPr>
        <b/>
        <i/>
        <sz val="12"/>
        <rFont val="Times New Roman"/>
        <family val="1"/>
      </rPr>
      <t>M. micromalus</t>
    </r>
    <r>
      <rPr>
        <b/>
        <sz val="12"/>
        <rFont val="Times New Roman"/>
        <family val="1"/>
      </rPr>
      <t xml:space="preserve"> ‘qingzhoulinqin’ (Mm), respectively. </t>
    </r>
    <phoneticPr fontId="5" type="noConversion"/>
  </si>
  <si>
    <r>
      <t>∆∆</t>
    </r>
    <r>
      <rPr>
        <sz val="14"/>
        <color theme="1"/>
        <rFont val="Times New Roman"/>
        <family val="1"/>
      </rPr>
      <t>Ct</t>
    </r>
    <phoneticPr fontId="4" type="noConversion"/>
  </si>
  <si>
    <r>
      <t>Fig. S4 Relative expression levels of genes encoding proteins involved in Cd uptake, transprot and detoxification in fine roots (a1-a9) and leaves (b1-b7) of four scion/rootstock combinations exposed either to 0 µM or 50 µM CdCl</t>
    </r>
    <r>
      <rPr>
        <b/>
        <vertAlign val="subscript"/>
        <sz val="12"/>
        <rFont val="Times New Roman"/>
        <family val="1"/>
      </rPr>
      <t xml:space="preserve">2 </t>
    </r>
    <r>
      <rPr>
        <b/>
        <sz val="12"/>
        <rFont val="Times New Roman"/>
        <family val="1"/>
      </rPr>
      <t xml:space="preserve"> for 18 d. Data are presented as the means of three biological replicates (±SE). Different letters on the bars indicate significant difference between the treatments. For each gene, the expression level was set to 1 in the roots or leaves of ‘Hanfu’ (HF) grafted on </t>
    </r>
    <r>
      <rPr>
        <b/>
        <i/>
        <sz val="12"/>
        <rFont val="Times New Roman"/>
        <family val="1"/>
      </rPr>
      <t>M. baccata</t>
    </r>
    <r>
      <rPr>
        <b/>
        <sz val="12"/>
        <rFont val="Times New Roman"/>
        <family val="1"/>
      </rPr>
      <t xml:space="preserve"> (Mb) rootstock without Cd exposure, and the corresponding fold changes were calculated in other scion/rootstock ombinations under 0 or 50 µM CdCl</t>
    </r>
    <r>
      <rPr>
        <b/>
        <vertAlign val="subscript"/>
        <sz val="12"/>
        <rFont val="Times New Roman"/>
        <family val="1"/>
      </rPr>
      <t>2</t>
    </r>
    <r>
      <rPr>
        <b/>
        <sz val="12"/>
        <rFont val="Times New Roman"/>
        <family val="1"/>
      </rPr>
      <t xml:space="preserve"> treatments. . </t>
    </r>
    <r>
      <rPr>
        <b/>
        <i/>
        <sz val="12"/>
        <rFont val="Times New Roman"/>
        <family val="1"/>
      </rPr>
      <t>P</t>
    </r>
    <r>
      <rPr>
        <b/>
        <sz val="12"/>
        <rFont val="Times New Roman"/>
        <family val="1"/>
      </rPr>
      <t>-values of the ANOVAs of Cd</t>
    </r>
    <r>
      <rPr>
        <b/>
        <vertAlign val="superscript"/>
        <sz val="12"/>
        <rFont val="Times New Roman"/>
        <family val="1"/>
      </rPr>
      <t>2+</t>
    </r>
    <r>
      <rPr>
        <b/>
        <sz val="12"/>
        <rFont val="Times New Roman"/>
        <family val="1"/>
      </rPr>
      <t xml:space="preserve"> (Cd), scion (S) and and rootstock (R) are indicated. ***: </t>
    </r>
    <r>
      <rPr>
        <b/>
        <i/>
        <sz val="12"/>
        <rFont val="Times New Roman"/>
        <family val="1"/>
      </rPr>
      <t>P</t>
    </r>
    <r>
      <rPr>
        <b/>
        <sz val="12"/>
        <rFont val="宋体"/>
        <family val="3"/>
        <charset val="134"/>
      </rPr>
      <t>≤</t>
    </r>
    <r>
      <rPr>
        <b/>
        <sz val="12"/>
        <rFont val="Times New Roman"/>
        <family val="1"/>
      </rPr>
      <t xml:space="preserve">0.001; ****: </t>
    </r>
    <r>
      <rPr>
        <b/>
        <i/>
        <sz val="12"/>
        <rFont val="Times New Roman"/>
        <family val="1"/>
      </rPr>
      <t>P</t>
    </r>
    <r>
      <rPr>
        <b/>
        <sz val="12"/>
        <rFont val="宋体"/>
        <family val="3"/>
        <charset val="134"/>
      </rPr>
      <t>≤</t>
    </r>
    <r>
      <rPr>
        <b/>
        <sz val="12"/>
        <rFont val="Times New Roman"/>
        <family val="1"/>
      </rPr>
      <t>0.0001; ns: not significant. HF/Mb and FJ/Mb, ‘Hanfu’ (HF) and ‘Fuji’ (FJ) apple cultivars grafted onto</t>
    </r>
    <r>
      <rPr>
        <b/>
        <i/>
        <sz val="12"/>
        <rFont val="Times New Roman"/>
        <family val="1"/>
      </rPr>
      <t xml:space="preserve"> M. baccata</t>
    </r>
    <r>
      <rPr>
        <b/>
        <sz val="12"/>
        <rFont val="Times New Roman"/>
        <family val="1"/>
      </rPr>
      <t xml:space="preserve"> (Mb) rootstock, respectively; HF/Mm and FJ/Mm, ‘Hanfu’ (HF) and ‘Fuji’ (FJ) apple cultivars grafted onto </t>
    </r>
    <r>
      <rPr>
        <b/>
        <i/>
        <sz val="12"/>
        <rFont val="Times New Roman"/>
        <family val="1"/>
      </rPr>
      <t>M. micromalus</t>
    </r>
    <r>
      <rPr>
        <b/>
        <sz val="12"/>
        <rFont val="Times New Roman"/>
        <family val="1"/>
      </rPr>
      <t xml:space="preserve"> ‘qingzhoulinqin’ (Mm) rootstock, respectively.</t>
    </r>
    <phoneticPr fontId="5" type="noConversion"/>
  </si>
  <si>
    <r>
      <t>Fig. S2 Cadmium (Cd) localization in the roots of four scion/rootstock combinations exposed to either 0 (CK) or 50 µM CdCl</t>
    </r>
    <r>
      <rPr>
        <b/>
        <vertAlign val="subscript"/>
        <sz val="12"/>
        <rFont val="Times New Roman"/>
        <family val="1"/>
      </rPr>
      <t>2</t>
    </r>
    <r>
      <rPr>
        <b/>
        <sz val="12"/>
        <rFont val="Times New Roman"/>
        <family val="1"/>
      </rPr>
      <t xml:space="preserve"> (Cd) for 18 days. Arrows point to precipitates of Cd-dithizone. The histochemical detection of Cd in the roots of ‘Fuji’ (FJ) apple grafted on </t>
    </r>
    <r>
      <rPr>
        <b/>
        <i/>
        <sz val="12"/>
        <rFont val="Times New Roman"/>
        <family val="1"/>
      </rPr>
      <t>M. baccata</t>
    </r>
    <r>
      <rPr>
        <b/>
        <sz val="12"/>
        <rFont val="Times New Roman"/>
        <family val="1"/>
      </rPr>
      <t xml:space="preserve"> (Mb) or </t>
    </r>
    <r>
      <rPr>
        <b/>
        <i/>
        <sz val="12"/>
        <rFont val="Times New Roman"/>
        <family val="1"/>
      </rPr>
      <t>M. micromalus</t>
    </r>
    <r>
      <rPr>
        <b/>
        <sz val="12"/>
        <rFont val="Times New Roman"/>
        <family val="1"/>
      </rPr>
      <t xml:space="preserve"> ‘qingzhoulinqin’ (Mm) under 0 µM CdCl</t>
    </r>
    <r>
      <rPr>
        <b/>
        <vertAlign val="subscript"/>
        <sz val="12"/>
        <rFont val="Times New Roman"/>
        <family val="1"/>
      </rPr>
      <t>2</t>
    </r>
    <r>
      <rPr>
        <b/>
        <sz val="12"/>
        <rFont val="Times New Roman"/>
        <family val="1"/>
      </rPr>
      <t xml:space="preserve"> treatment was similar to that of ‘Hanfu’ (HF) apple grafted on these two rootstocks. HF/Mb and FJ/Mb, ‘Hanfu’ (HF) and ‘Fuji’ (FJ) apple grafted on rootstock </t>
    </r>
    <r>
      <rPr>
        <b/>
        <i/>
        <sz val="12"/>
        <rFont val="Times New Roman"/>
        <family val="1"/>
      </rPr>
      <t>M. baccata (Mb)</t>
    </r>
    <r>
      <rPr>
        <b/>
        <sz val="12"/>
        <rFont val="Times New Roman"/>
        <family val="1"/>
      </rPr>
      <t xml:space="preserve">, respectively; HF/Mm and FJ/Mm, ‘Hanfu’ (HF) and ‘Fuji’ (FJ) apple grafted on rootstock </t>
    </r>
    <r>
      <rPr>
        <b/>
        <i/>
        <sz val="12"/>
        <rFont val="Times New Roman"/>
        <family val="1"/>
      </rPr>
      <t>M. micromalus</t>
    </r>
    <r>
      <rPr>
        <b/>
        <sz val="12"/>
        <rFont val="Times New Roman"/>
        <family val="1"/>
      </rPr>
      <t xml:space="preserve"> ‘qingzhoulinqin’ (Mm), respectively.</t>
    </r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</si>
</sst>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_);[Red]\(0.00\)"/>
    <numFmt numFmtId="177" formatCode="0.0000_);[Red]\(0.0000\)"/>
    <numFmt numFmtId="178" formatCode="0.00_ "/>
  </numFmts>
  <fonts count="22" x14ac:knownFonts="1">
    <font>
      <sz val="11"/>
      <color theme="1"/>
      <name val="宋体"/>
      <family val="2"/>
      <scheme val="minor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vertAlign val="subscript"/>
      <sz val="12"/>
      <name val="Times New Roman"/>
      <family val="1"/>
    </font>
    <font>
      <sz val="9"/>
      <name val="宋体"/>
      <family val="3"/>
      <charset val="134"/>
      <scheme val="minor"/>
    </font>
    <font>
      <sz val="9"/>
      <name val="宋体"/>
      <family val="3"/>
      <charset val="134"/>
    </font>
    <font>
      <sz val="11"/>
      <color theme="1"/>
      <name val="Times New Roman"/>
      <family val="1"/>
    </font>
    <font>
      <i/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1"/>
      <name val="宋体"/>
      <family val="2"/>
      <scheme val="minor"/>
    </font>
    <font>
      <i/>
      <sz val="12"/>
      <color theme="1"/>
      <name val="Times New Roman"/>
      <family val="1"/>
    </font>
    <font>
      <vertAlign val="superscript"/>
      <sz val="12"/>
      <color theme="1"/>
      <name val="Times New Roman"/>
      <family val="1"/>
    </font>
    <font>
      <i/>
      <sz val="12"/>
      <color rgb="FF000000"/>
      <name val="Times New Roman"/>
      <family val="1"/>
    </font>
    <font>
      <b/>
      <sz val="12"/>
      <name val="宋体"/>
      <family val="3"/>
      <charset val="134"/>
    </font>
    <font>
      <sz val="12"/>
      <name val="宋体"/>
      <family val="3"/>
      <charset val="134"/>
    </font>
    <font>
      <sz val="10.5"/>
      <color theme="1"/>
      <name val="Times New Roman"/>
      <family val="1"/>
    </font>
    <font>
      <i/>
      <sz val="10.5"/>
      <color theme="1"/>
      <name val="Times New Roman"/>
      <family val="1"/>
    </font>
    <font>
      <b/>
      <vertAlign val="superscript"/>
      <sz val="12"/>
      <name val="Times New Roman"/>
      <family val="1"/>
    </font>
    <font>
      <sz val="11"/>
      <name val="Times New Roman"/>
      <family val="1"/>
    </font>
    <font>
      <b/>
      <sz val="14"/>
      <color theme="1"/>
      <name val="Times New Roman"/>
      <family val="1"/>
    </font>
    <font>
      <sz val="14"/>
      <color theme="1"/>
      <name val="Times New Roman"/>
      <family val="1"/>
    </font>
    <font>
      <sz val="8.25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5">
    <xf numFmtId="0" fontId="0" fillId="0" borderId="0" xfId="0"/>
    <xf numFmtId="0" fontId="0" fillId="0" borderId="0" xfId="0" applyAlignment="1">
      <alignment vertical="center"/>
    </xf>
    <xf numFmtId="0" fontId="8" fillId="0" borderId="6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left" vertical="center" wrapText="1"/>
    </xf>
    <xf numFmtId="0" fontId="9" fillId="0" borderId="0" xfId="0" applyFont="1"/>
    <xf numFmtId="0" fontId="10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left" vertical="center" wrapText="1"/>
    </xf>
    <xf numFmtId="0" fontId="8" fillId="2" borderId="0" xfId="0" applyFont="1" applyFill="1" applyAlignment="1">
      <alignment horizontal="left" vertical="center"/>
    </xf>
    <xf numFmtId="0" fontId="10" fillId="2" borderId="7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horizontal="left" vertical="center"/>
    </xf>
    <xf numFmtId="0" fontId="14" fillId="0" borderId="0" xfId="0" applyFont="1" applyBorder="1" applyAlignment="1">
      <alignment vertical="center" wrapText="1"/>
    </xf>
    <xf numFmtId="0" fontId="0" fillId="0" borderId="0" xfId="0" applyAlignment="1">
      <alignment horizontal="left"/>
    </xf>
    <xf numFmtId="0" fontId="0" fillId="0" borderId="0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6" fillId="0" borderId="0" xfId="0" applyFont="1" applyFill="1"/>
    <xf numFmtId="176" fontId="6" fillId="0" borderId="0" xfId="0" applyNumberFormat="1" applyFont="1" applyFill="1"/>
    <xf numFmtId="0" fontId="6" fillId="0" borderId="0" xfId="0" applyFont="1"/>
    <xf numFmtId="177" fontId="6" fillId="0" borderId="0" xfId="0" applyNumberFormat="1" applyFont="1" applyFill="1"/>
    <xf numFmtId="0" fontId="6" fillId="0" borderId="9" xfId="0" applyFont="1" applyFill="1" applyBorder="1"/>
    <xf numFmtId="177" fontId="18" fillId="0" borderId="9" xfId="0" applyNumberFormat="1" applyFont="1" applyFill="1" applyBorder="1" applyAlignment="1">
      <alignment horizontal="center"/>
    </xf>
    <xf numFmtId="0" fontId="19" fillId="0" borderId="9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177" fontId="6" fillId="0" borderId="9" xfId="0" applyNumberFormat="1" applyFont="1" applyFill="1" applyBorder="1" applyAlignment="1">
      <alignment horizontal="center" vertical="center"/>
    </xf>
    <xf numFmtId="0" fontId="6" fillId="0" borderId="9" xfId="0" applyFont="1" applyFill="1" applyBorder="1" applyAlignment="1" applyProtection="1">
      <alignment vertical="top"/>
      <protection locked="0"/>
    </xf>
    <xf numFmtId="0" fontId="6" fillId="0" borderId="0" xfId="0" applyFont="1" applyFill="1" applyAlignment="1" applyProtection="1">
      <alignment vertical="top"/>
      <protection locked="0"/>
    </xf>
    <xf numFmtId="0" fontId="6" fillId="0" borderId="9" xfId="0" applyFont="1" applyFill="1" applyBorder="1" applyAlignment="1" applyProtection="1">
      <alignment horizontal="center" vertical="center"/>
      <protection locked="0"/>
    </xf>
    <xf numFmtId="176" fontId="6" fillId="0" borderId="0" xfId="0" applyNumberFormat="1" applyFont="1" applyFill="1" applyAlignment="1">
      <alignment vertical="center"/>
    </xf>
    <xf numFmtId="0" fontId="7" fillId="3" borderId="0" xfId="0" applyFont="1" applyFill="1"/>
    <xf numFmtId="0" fontId="7" fillId="0" borderId="0" xfId="0" applyFont="1" applyFill="1"/>
    <xf numFmtId="176" fontId="7" fillId="0" borderId="0" xfId="0" applyNumberFormat="1" applyFont="1" applyFill="1"/>
    <xf numFmtId="0" fontId="7" fillId="0" borderId="0" xfId="0" applyFont="1"/>
    <xf numFmtId="177" fontId="7" fillId="0" borderId="0" xfId="0" applyNumberFormat="1" applyFont="1" applyFill="1"/>
    <xf numFmtId="177" fontId="19" fillId="0" borderId="9" xfId="0" applyNumberFormat="1" applyFont="1" applyFill="1" applyBorder="1" applyAlignment="1">
      <alignment horizontal="center" vertical="center"/>
    </xf>
    <xf numFmtId="0" fontId="21" fillId="0" borderId="0" xfId="0" applyFont="1" applyFill="1" applyAlignment="1" applyProtection="1">
      <alignment vertical="top"/>
      <protection locked="0"/>
    </xf>
    <xf numFmtId="0" fontId="6" fillId="0" borderId="0" xfId="0" applyFont="1" applyFill="1" applyAlignment="1">
      <alignment horizontal="center" vertical="center"/>
    </xf>
    <xf numFmtId="177" fontId="18" fillId="0" borderId="9" xfId="0" applyNumberFormat="1" applyFont="1" applyFill="1" applyBorder="1" applyAlignment="1">
      <alignment horizontal="center" vertical="center"/>
    </xf>
    <xf numFmtId="0" fontId="18" fillId="0" borderId="9" xfId="0" applyFont="1" applyFill="1" applyBorder="1"/>
    <xf numFmtId="0" fontId="18" fillId="0" borderId="9" xfId="0" applyFont="1" applyFill="1" applyBorder="1" applyAlignment="1" applyProtection="1">
      <alignment vertical="top"/>
      <protection locked="0"/>
    </xf>
    <xf numFmtId="0" fontId="7" fillId="0" borderId="0" xfId="0" applyFont="1" applyFill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left" vertical="center"/>
    </xf>
    <xf numFmtId="0" fontId="10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left" vertical="center"/>
    </xf>
    <xf numFmtId="177" fontId="6" fillId="0" borderId="9" xfId="0" applyNumberFormat="1" applyFont="1" applyFill="1" applyBorder="1" applyAlignment="1" applyProtection="1">
      <alignment horizontal="center" vertical="center"/>
      <protection locked="0"/>
    </xf>
    <xf numFmtId="178" fontId="6" fillId="0" borderId="9" xfId="0" applyNumberFormat="1" applyFont="1" applyFill="1" applyBorder="1" applyAlignment="1" applyProtection="1">
      <alignment horizontal="center" vertical="center"/>
      <protection locked="0"/>
    </xf>
    <xf numFmtId="176" fontId="6" fillId="0" borderId="9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1" fillId="0" borderId="13" xfId="0" applyFont="1" applyBorder="1" applyAlignment="1">
      <alignment horizontal="justify" vertical="center" wrapText="1"/>
    </xf>
    <xf numFmtId="0" fontId="1" fillId="0" borderId="14" xfId="0" applyFont="1" applyBorder="1" applyAlignment="1">
      <alignment horizontal="justify" vertical="center" wrapText="1"/>
    </xf>
    <xf numFmtId="0" fontId="1" fillId="0" borderId="15" xfId="0" applyFont="1" applyBorder="1" applyAlignment="1">
      <alignment horizontal="justify" vertical="center" wrapText="1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1" fillId="0" borderId="13" xfId="0" applyFont="1" applyBorder="1" applyAlignment="1">
      <alignment horizontal="left" vertical="center" wrapText="1"/>
    </xf>
    <xf numFmtId="0" fontId="1" fillId="0" borderId="14" xfId="0" applyFont="1" applyBorder="1" applyAlignment="1">
      <alignment horizontal="left" vertical="center" wrapText="1"/>
    </xf>
    <xf numFmtId="0" fontId="1" fillId="0" borderId="15" xfId="0" applyFont="1" applyBorder="1" applyAlignment="1">
      <alignment horizontal="left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7.jpeg"/><Relationship Id="rId12" Type="http://schemas.openxmlformats.org/officeDocument/2006/relationships/image" Target="../media/image22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11" Type="http://schemas.openxmlformats.org/officeDocument/2006/relationships/image" Target="../media/image21.png"/><Relationship Id="rId5" Type="http://schemas.openxmlformats.org/officeDocument/2006/relationships/image" Target="../media/image15.jpeg"/><Relationship Id="rId10" Type="http://schemas.openxmlformats.org/officeDocument/2006/relationships/image" Target="../media/image20.jpeg"/><Relationship Id="rId4" Type="http://schemas.openxmlformats.org/officeDocument/2006/relationships/image" Target="../media/image14.jpeg"/><Relationship Id="rId9" Type="http://schemas.openxmlformats.org/officeDocument/2006/relationships/image" Target="../media/image19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221962</xdr:colOff>
      <xdr:row>77</xdr:row>
      <xdr:rowOff>45728</xdr:rowOff>
    </xdr:from>
    <xdr:to>
      <xdr:col>6</xdr:col>
      <xdr:colOff>212728</xdr:colOff>
      <xdr:row>95</xdr:row>
      <xdr:rowOff>76845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982" y="13594088"/>
          <a:ext cx="5193434" cy="3079116"/>
        </a:xfrm>
        <a:prstGeom prst="rect">
          <a:avLst/>
        </a:prstGeom>
      </xdr:spPr>
    </xdr:pic>
    <xdr:clientData/>
  </xdr:twoCellAnchor>
  <xdr:twoCellAnchor editAs="oneCell">
    <xdr:from>
      <xdr:col>12</xdr:col>
      <xdr:colOff>707571</xdr:colOff>
      <xdr:row>77</xdr:row>
      <xdr:rowOff>41725</xdr:rowOff>
    </xdr:from>
    <xdr:to>
      <xdr:col>19</xdr:col>
      <xdr:colOff>12065</xdr:colOff>
      <xdr:row>95</xdr:row>
      <xdr:rowOff>89352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B88DBD6E-0DD8-42AF-B410-7EE667334C5F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16491" y="13590085"/>
          <a:ext cx="5141414" cy="3095626"/>
        </a:xfrm>
        <a:prstGeom prst="rect">
          <a:avLst/>
        </a:prstGeom>
      </xdr:spPr>
    </xdr:pic>
    <xdr:clientData/>
  </xdr:twoCellAnchor>
  <xdr:twoCellAnchor editAs="oneCell">
    <xdr:from>
      <xdr:col>24</xdr:col>
      <xdr:colOff>64861</xdr:colOff>
      <xdr:row>77</xdr:row>
      <xdr:rowOff>35831</xdr:rowOff>
    </xdr:from>
    <xdr:to>
      <xdr:col>31</xdr:col>
      <xdr:colOff>835944</xdr:colOff>
      <xdr:row>95</xdr:row>
      <xdr:rowOff>117566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xmlns="" id="{543A1184-485E-407A-95C7-C75444292A61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25401" y="13584191"/>
          <a:ext cx="5191579" cy="3122114"/>
        </a:xfrm>
        <a:prstGeom prst="rect">
          <a:avLst/>
        </a:prstGeom>
      </xdr:spPr>
    </xdr:pic>
    <xdr:clientData/>
  </xdr:twoCellAnchor>
  <xdr:twoCellAnchor editAs="oneCell">
    <xdr:from>
      <xdr:col>34</xdr:col>
      <xdr:colOff>435429</xdr:colOff>
      <xdr:row>77</xdr:row>
      <xdr:rowOff>33562</xdr:rowOff>
    </xdr:from>
    <xdr:to>
      <xdr:col>41</xdr:col>
      <xdr:colOff>321064</xdr:colOff>
      <xdr:row>94</xdr:row>
      <xdr:rowOff>46316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ABAE0123-111B-4ACB-8446-40A17F2F4266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617749" y="13581922"/>
          <a:ext cx="5163157" cy="2893114"/>
        </a:xfrm>
        <a:prstGeom prst="rect">
          <a:avLst/>
        </a:prstGeom>
      </xdr:spPr>
    </xdr:pic>
    <xdr:clientData/>
  </xdr:twoCellAnchor>
  <xdr:twoCellAnchor editAs="oneCell">
    <xdr:from>
      <xdr:col>45</xdr:col>
      <xdr:colOff>503464</xdr:colOff>
      <xdr:row>77</xdr:row>
      <xdr:rowOff>35830</xdr:rowOff>
    </xdr:from>
    <xdr:to>
      <xdr:col>52</xdr:col>
      <xdr:colOff>349479</xdr:colOff>
      <xdr:row>95</xdr:row>
      <xdr:rowOff>129630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F9C32B27-1CF6-47E7-A6EA-E4823104C8FE}"/>
            </a:ext>
          </a:extLst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4252444" y="13584190"/>
          <a:ext cx="5176429" cy="3134179"/>
        </a:xfrm>
        <a:prstGeom prst="rect">
          <a:avLst/>
        </a:prstGeom>
      </xdr:spPr>
    </xdr:pic>
    <xdr:clientData/>
  </xdr:twoCellAnchor>
  <xdr:twoCellAnchor editAs="oneCell">
    <xdr:from>
      <xdr:col>56</xdr:col>
      <xdr:colOff>517072</xdr:colOff>
      <xdr:row>77</xdr:row>
      <xdr:rowOff>31294</xdr:rowOff>
    </xdr:from>
    <xdr:to>
      <xdr:col>63</xdr:col>
      <xdr:colOff>417067</xdr:colOff>
      <xdr:row>95</xdr:row>
      <xdr:rowOff>136524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4E5946A3-0D1F-4AD1-AD45-E349B76938D9}"/>
            </a:ext>
          </a:extLst>
        </xdr:cNvPr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886052" y="13579654"/>
          <a:ext cx="5177518" cy="3145609"/>
        </a:xfrm>
        <a:prstGeom prst="rect">
          <a:avLst/>
        </a:prstGeom>
      </xdr:spPr>
    </xdr:pic>
    <xdr:clientData/>
  </xdr:twoCellAnchor>
  <xdr:twoCellAnchor editAs="oneCell">
    <xdr:from>
      <xdr:col>67</xdr:col>
      <xdr:colOff>640446</xdr:colOff>
      <xdr:row>77</xdr:row>
      <xdr:rowOff>31294</xdr:rowOff>
    </xdr:from>
    <xdr:to>
      <xdr:col>75</xdr:col>
      <xdr:colOff>127628</xdr:colOff>
      <xdr:row>95</xdr:row>
      <xdr:rowOff>106407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0A289815-1981-4CEB-BED8-FD98D1E73AA2}"/>
            </a:ext>
          </a:extLst>
        </xdr:cNvPr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576086" y="13579654"/>
          <a:ext cx="5193665" cy="3123112"/>
        </a:xfrm>
        <a:prstGeom prst="rect">
          <a:avLst/>
        </a:prstGeom>
      </xdr:spPr>
    </xdr:pic>
    <xdr:clientData/>
  </xdr:twoCellAnchor>
  <xdr:twoCellAnchor editAs="oneCell">
    <xdr:from>
      <xdr:col>78</xdr:col>
      <xdr:colOff>517980</xdr:colOff>
      <xdr:row>77</xdr:row>
      <xdr:rowOff>30389</xdr:rowOff>
    </xdr:from>
    <xdr:to>
      <xdr:col>85</xdr:col>
      <xdr:colOff>503722</xdr:colOff>
      <xdr:row>95</xdr:row>
      <xdr:rowOff>102962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4DFB2FDF-AC33-4DD1-A1C6-3E233945CCA3}"/>
            </a:ext>
          </a:extLst>
        </xdr:cNvPr>
        <xdr:cNvPicPr/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6966940" y="13578749"/>
          <a:ext cx="5188857" cy="3120572"/>
        </a:xfrm>
        <a:prstGeom prst="rect">
          <a:avLst/>
        </a:prstGeom>
      </xdr:spPr>
    </xdr:pic>
    <xdr:clientData/>
  </xdr:twoCellAnchor>
  <xdr:twoCellAnchor editAs="oneCell">
    <xdr:from>
      <xdr:col>89</xdr:col>
      <xdr:colOff>717099</xdr:colOff>
      <xdr:row>77</xdr:row>
      <xdr:rowOff>28119</xdr:rowOff>
    </xdr:from>
    <xdr:to>
      <xdr:col>97</xdr:col>
      <xdr:colOff>244163</xdr:colOff>
      <xdr:row>95</xdr:row>
      <xdr:rowOff>115569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F58F7E36-D3E8-4890-9742-CD3BF6D048BA}"/>
            </a:ext>
          </a:extLst>
        </xdr:cNvPr>
        <xdr:cNvPicPr/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4664139" y="13576479"/>
          <a:ext cx="5169898" cy="31278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651510</xdr:colOff>
      <xdr:row>3</xdr:row>
      <xdr:rowOff>121920</xdr:rowOff>
    </xdr:from>
    <xdr:to>
      <xdr:col>5</xdr:col>
      <xdr:colOff>383017</xdr:colOff>
      <xdr:row>5</xdr:row>
      <xdr:rowOff>38100</xdr:rowOff>
    </xdr:to>
    <xdr:sp macro="" textlink="">
      <xdr:nvSpPr>
        <xdr:cNvPr id="31" name="Text Box 4182"/>
        <xdr:cNvSpPr txBox="1">
          <a:spLocks noChangeAspect="1" noChangeArrowheads="1"/>
        </xdr:cNvSpPr>
      </xdr:nvSpPr>
      <xdr:spPr bwMode="auto">
        <a:xfrm>
          <a:off x="3333750" y="1562100"/>
          <a:ext cx="402067" cy="312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500"/>
            </a:lnSpc>
            <a:defRPr sz="1000"/>
          </a:pPr>
          <a:endParaRPr lang="zh-CN" altLang="en-US" sz="15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1500"/>
            </a:lnSpc>
            <a:defRPr sz="1000"/>
          </a:pPr>
          <a:endParaRPr lang="zh-CN" altLang="en-US" sz="1500" b="1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145774</xdr:colOff>
      <xdr:row>3</xdr:row>
      <xdr:rowOff>32</xdr:rowOff>
    </xdr:from>
    <xdr:to>
      <xdr:col>9</xdr:col>
      <xdr:colOff>311374</xdr:colOff>
      <xdr:row>15</xdr:row>
      <xdr:rowOff>156841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774" y="1305371"/>
          <a:ext cx="5652000" cy="23831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251460</xdr:colOff>
      <xdr:row>2</xdr:row>
      <xdr:rowOff>106680</xdr:rowOff>
    </xdr:from>
    <xdr:to>
      <xdr:col>9</xdr:col>
      <xdr:colOff>321946</xdr:colOff>
      <xdr:row>23</xdr:row>
      <xdr:rowOff>17865</xdr:rowOff>
    </xdr:to>
    <xdr:grpSp>
      <xdr:nvGrpSpPr>
        <xdr:cNvPr id="46" name="组合 45"/>
        <xdr:cNvGrpSpPr/>
      </xdr:nvGrpSpPr>
      <xdr:grpSpPr>
        <a:xfrm>
          <a:off x="1470660" y="1851660"/>
          <a:ext cx="4337686" cy="3751665"/>
          <a:chOff x="0" y="0"/>
          <a:chExt cx="4338285" cy="3630921"/>
        </a:xfrm>
      </xdr:grpSpPr>
      <xdr:sp macro="" textlink="">
        <xdr:nvSpPr>
          <xdr:cNvPr id="47" name="TextBox 5"/>
          <xdr:cNvSpPr txBox="1"/>
        </xdr:nvSpPr>
        <xdr:spPr>
          <a:xfrm>
            <a:off x="3194627" y="166921"/>
            <a:ext cx="1071880" cy="47196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/>
          <a:p>
            <a:pPr>
              <a:spcAft>
                <a:spcPts val="0"/>
              </a:spcAft>
            </a:pPr>
            <a:r>
              <a:rPr lang="en-US" sz="1400" b="1" kern="1200">
                <a:solidFill>
                  <a:srgbClr val="000000"/>
                </a:solidFill>
                <a:effectLst/>
                <a:latin typeface="Times New Roman"/>
                <a:ea typeface="宋体"/>
                <a:cs typeface="宋体"/>
              </a:rPr>
              <a:t>HF/Mb-CK</a:t>
            </a:r>
            <a:endParaRPr lang="zh-CN" sz="1200">
              <a:effectLst/>
              <a:latin typeface="宋体"/>
              <a:cs typeface="宋体"/>
            </a:endParaRPr>
          </a:p>
        </xdr:txBody>
      </xdr:sp>
      <xdr:sp macro="" textlink="">
        <xdr:nvSpPr>
          <xdr:cNvPr id="48" name="TextBox 7"/>
          <xdr:cNvSpPr txBox="1"/>
        </xdr:nvSpPr>
        <xdr:spPr>
          <a:xfrm>
            <a:off x="3216647" y="1265626"/>
            <a:ext cx="983615" cy="47196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/>
          <a:p>
            <a:pPr>
              <a:spcAft>
                <a:spcPts val="0"/>
              </a:spcAft>
            </a:pPr>
            <a:r>
              <a:rPr lang="en-US" sz="1400" b="1" kern="1200">
                <a:solidFill>
                  <a:srgbClr val="000000"/>
                </a:solidFill>
                <a:effectLst/>
                <a:latin typeface="Times New Roman"/>
                <a:ea typeface="宋体"/>
                <a:cs typeface="宋体"/>
              </a:rPr>
              <a:t>FJ/Mb-Cd</a:t>
            </a:r>
            <a:endParaRPr lang="zh-CN" sz="1200">
              <a:effectLst/>
              <a:latin typeface="宋体"/>
              <a:cs typeface="宋体"/>
            </a:endParaRPr>
          </a:p>
        </xdr:txBody>
      </xdr:sp>
      <xdr:sp macro="" textlink="">
        <xdr:nvSpPr>
          <xdr:cNvPr id="49" name="TextBox 8"/>
          <xdr:cNvSpPr txBox="1"/>
        </xdr:nvSpPr>
        <xdr:spPr>
          <a:xfrm>
            <a:off x="3216875" y="1841630"/>
            <a:ext cx="1121410" cy="47196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/>
          <a:p>
            <a:pPr>
              <a:spcAft>
                <a:spcPts val="0"/>
              </a:spcAft>
            </a:pPr>
            <a:r>
              <a:rPr lang="en-US" sz="1400" b="1" kern="1200">
                <a:solidFill>
                  <a:srgbClr val="000000"/>
                </a:solidFill>
                <a:effectLst/>
                <a:latin typeface="Times New Roman"/>
                <a:ea typeface="宋体"/>
                <a:cs typeface="宋体"/>
              </a:rPr>
              <a:t>HF/Mm-CK</a:t>
            </a:r>
            <a:endParaRPr lang="zh-CN" sz="1200">
              <a:effectLst/>
              <a:latin typeface="宋体"/>
              <a:cs typeface="宋体"/>
            </a:endParaRPr>
          </a:p>
        </xdr:txBody>
      </xdr:sp>
      <xdr:sp macro="" textlink="">
        <xdr:nvSpPr>
          <xdr:cNvPr id="50" name="TextBox 15"/>
          <xdr:cNvSpPr txBox="1"/>
        </xdr:nvSpPr>
        <xdr:spPr>
          <a:xfrm>
            <a:off x="3207676" y="696029"/>
            <a:ext cx="1032510" cy="47196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/>
          <a:p>
            <a:pPr>
              <a:spcAft>
                <a:spcPts val="0"/>
              </a:spcAft>
            </a:pPr>
            <a:r>
              <a:rPr lang="en-US" sz="1400" b="1" kern="1200">
                <a:solidFill>
                  <a:srgbClr val="000000"/>
                </a:solidFill>
                <a:effectLst/>
                <a:latin typeface="Times New Roman"/>
                <a:ea typeface="宋体"/>
                <a:cs typeface="宋体"/>
              </a:rPr>
              <a:t>HF/Mb-Cd</a:t>
            </a:r>
            <a:endParaRPr lang="zh-CN" sz="1200">
              <a:effectLst/>
              <a:latin typeface="宋体"/>
              <a:cs typeface="宋体"/>
            </a:endParaRPr>
          </a:p>
        </xdr:txBody>
      </xdr:sp>
      <xdr:sp macro="" textlink="">
        <xdr:nvSpPr>
          <xdr:cNvPr id="51" name="TextBox 17"/>
          <xdr:cNvSpPr txBox="1"/>
        </xdr:nvSpPr>
        <xdr:spPr>
          <a:xfrm>
            <a:off x="3258891" y="3112176"/>
            <a:ext cx="1032510" cy="47196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/>
          <a:p>
            <a:pPr>
              <a:spcAft>
                <a:spcPts val="0"/>
              </a:spcAft>
            </a:pPr>
            <a:r>
              <a:rPr lang="en-US" sz="1400" b="1" kern="1200">
                <a:solidFill>
                  <a:srgbClr val="000000"/>
                </a:solidFill>
                <a:effectLst/>
                <a:latin typeface="Times New Roman"/>
                <a:ea typeface="宋体"/>
                <a:cs typeface="宋体"/>
              </a:rPr>
              <a:t>FJ/Mm-Cd</a:t>
            </a:r>
            <a:endParaRPr lang="zh-CN" sz="1200">
              <a:effectLst/>
              <a:latin typeface="宋体"/>
              <a:cs typeface="宋体"/>
            </a:endParaRPr>
          </a:p>
        </xdr:txBody>
      </xdr:sp>
      <xdr:sp macro="" textlink="">
        <xdr:nvSpPr>
          <xdr:cNvPr id="52" name="TextBox 18"/>
          <xdr:cNvSpPr txBox="1"/>
        </xdr:nvSpPr>
        <xdr:spPr>
          <a:xfrm>
            <a:off x="3230534" y="2514188"/>
            <a:ext cx="1082040" cy="47196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/>
          <a:p>
            <a:pPr>
              <a:spcAft>
                <a:spcPts val="0"/>
              </a:spcAft>
            </a:pPr>
            <a:r>
              <a:rPr lang="en-US" sz="1400" b="1" kern="1200">
                <a:solidFill>
                  <a:srgbClr val="000000"/>
                </a:solidFill>
                <a:effectLst/>
                <a:latin typeface="Times New Roman"/>
                <a:ea typeface="宋体"/>
                <a:cs typeface="宋体"/>
              </a:rPr>
              <a:t>HF/Mm-Cd</a:t>
            </a:r>
            <a:endParaRPr lang="zh-CN" sz="1200">
              <a:effectLst/>
              <a:latin typeface="宋体"/>
              <a:cs typeface="宋体"/>
            </a:endParaRPr>
          </a:p>
        </xdr:txBody>
      </xdr:sp>
      <xdr:pic>
        <xdr:nvPicPr>
          <xdr:cNvPr id="53" name="Picture 4" descr="F:\0-周江涛试验相关\2016试验相关\2016-实验数据\周江涛-双硫腙染色\fushi\fs-mb+mm\mb-root-4-4.jp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2354" t="24666" r="9530" b="43536"/>
          <a:stretch/>
        </xdr:blipFill>
        <xdr:spPr bwMode="auto">
          <a:xfrm>
            <a:off x="117972" y="1282785"/>
            <a:ext cx="2213198" cy="47784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4" name="Picture 12" descr="F:\0-周江涛试验相关\2016试验相关\2016-实验数据\周江涛-双硫腙染色\fushi\fs-mb+mm\mb-root-20-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63568" y="1264045"/>
            <a:ext cx="758318" cy="40999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5" name="Picture 18" descr="mb-cd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1653" b="16147"/>
          <a:stretch/>
        </xdr:blipFill>
        <xdr:spPr bwMode="auto">
          <a:xfrm>
            <a:off x="200739" y="699043"/>
            <a:ext cx="2116162" cy="44604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6" name="Picture 22" descr="hmb-ck1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3782" b="18977"/>
          <a:stretch/>
        </xdr:blipFill>
        <xdr:spPr bwMode="auto">
          <a:xfrm>
            <a:off x="173161" y="138500"/>
            <a:ext cx="2078301" cy="41988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7" name="Picture 25" descr="hmm-ck1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-829" b="14561"/>
          <a:stretch/>
        </xdr:blipFill>
        <xdr:spPr bwMode="auto">
          <a:xfrm>
            <a:off x="176682" y="1881043"/>
            <a:ext cx="2161466" cy="39992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8" name="Picture 11" descr="F:\0-周江涛试验相关\2016试验相关\2016-实验数据\周江涛-双硫腙染色\fushi\fs-mb+mm\mm-root-4-7.jp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7" t="29768" r="12345" b="43358"/>
          <a:stretch/>
        </xdr:blipFill>
        <xdr:spPr bwMode="auto">
          <a:xfrm>
            <a:off x="191772" y="3044479"/>
            <a:ext cx="2161102" cy="46097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9" name="Picture 13" descr="F:\0-周江涛试验相关\2016试验相关\2016-实验数据\周江涛-双硫腙染色\fushi\fs-mb+mm\mm-root-20-8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49080" y="3057356"/>
            <a:ext cx="787293" cy="4480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0" name="Picture 14" descr="F:\0-周江涛试验相关\2016试验相关\2016-实验数据\周江涛-双硫腙染色\2016-Cd-root\Mb-root\Mb-root-20-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68617" y="699826"/>
            <a:ext cx="758318" cy="38433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1" name="Picture 15" descr="F:\0-周江涛试验相关\2016试验相关\2016-实验数据\周江涛-双硫腙染色\fushi\fs-mb+mm\mm-root-20-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336072" y="2558321"/>
            <a:ext cx="785814" cy="41287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2" name="Picture 17" descr="F:\0-周江涛试验相关\2016试验相关\2016-实验数据\周江涛-双硫腙染色\2016-褪黑素苗\2016-7-7tuiheisu-mb\root-20-3.jp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" r="2319" b="4066"/>
          <a:stretch/>
        </xdr:blipFill>
        <xdr:spPr bwMode="auto">
          <a:xfrm>
            <a:off x="2361372" y="130665"/>
            <a:ext cx="745017" cy="36488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3" name="Picture 20" descr="mm-cd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087" b="15529"/>
          <a:stretch/>
        </xdr:blipFill>
        <xdr:spPr bwMode="auto">
          <a:xfrm>
            <a:off x="167842" y="2464216"/>
            <a:ext cx="2118580" cy="3379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4" name="Picture 18" descr="F:\0-周江涛试验相关\2016试验相关\2016-实验数据\周江涛-双硫腙染色\2016-褪黑素苗\2016-7-8-青州林檎褪黑素处理-root\mm-ck-20-4.jp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" r="815" b="5520"/>
          <a:stretch/>
        </xdr:blipFill>
        <xdr:spPr bwMode="auto">
          <a:xfrm>
            <a:off x="2341122" y="1865891"/>
            <a:ext cx="779412" cy="34515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65" name="TextBox 20"/>
          <xdr:cNvSpPr txBox="1"/>
        </xdr:nvSpPr>
        <xdr:spPr>
          <a:xfrm>
            <a:off x="7405" y="0"/>
            <a:ext cx="436940" cy="28024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/>
          <a:p>
            <a:pPr>
              <a:spcAft>
                <a:spcPts val="0"/>
              </a:spcAft>
            </a:pPr>
            <a:r>
              <a:rPr lang="en-US" sz="1200" b="1" kern="1200">
                <a:solidFill>
                  <a:srgbClr val="000000"/>
                </a:solidFill>
                <a:effectLst/>
                <a:latin typeface="Times New Roman"/>
                <a:ea typeface="宋体"/>
                <a:cs typeface="宋体"/>
              </a:rPr>
              <a:t>(a1)</a:t>
            </a:r>
            <a:endParaRPr lang="zh-CN" sz="1200">
              <a:effectLst/>
              <a:latin typeface="宋体"/>
              <a:cs typeface="宋体"/>
            </a:endParaRPr>
          </a:p>
        </xdr:txBody>
      </xdr:sp>
      <xdr:grpSp>
        <xdr:nvGrpSpPr>
          <xdr:cNvPr id="66" name="组合 65">
            <a:extLst>
              <a:ext uri="{FF2B5EF4-FFF2-40B4-BE49-F238E27FC236}">
                <a16:creationId xmlns:wpc="http://schemas.microsoft.com/office/word/2010/wordprocessingCanvas" xmlns:mc="http://schemas.openxmlformats.org/markup-compatibility/2006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a16="http://schemas.microsoft.com/office/drawing/2014/main" xmlns="" xmlns:p="http://schemas.openxmlformats.org/presentationml/2006/main" xmlns:w="http://schemas.openxmlformats.org/wordprocessingml/2006/main" xmlns:w10="urn:schemas-microsoft-com:office:word" xmlns:v="urn:schemas-microsoft-com:vml" xmlns:o="urn:schemas-microsoft-com:office:office" xmlns:lc="http://schemas.openxmlformats.org/drawingml/2006/lockedCanvas" id="{FC69DB82-DDEF-44FF-8725-7C98D92E7252}"/>
              </a:ext>
            </a:extLst>
          </xdr:cNvPr>
          <xdr:cNvGrpSpPr/>
        </xdr:nvGrpSpPr>
        <xdr:grpSpPr>
          <a:xfrm>
            <a:off x="1862601" y="3343322"/>
            <a:ext cx="462915" cy="280229"/>
            <a:chOff x="1862601" y="3628502"/>
            <a:chExt cx="462915" cy="280229"/>
          </a:xfrm>
        </xdr:grpSpPr>
        <xdr:cxnSp macro="">
          <xdr:nvCxnSpPr>
            <xdr:cNvPr id="87" name="直接连接符 86">
              <a:extLst>
                <a:ext uri="{FF2B5EF4-FFF2-40B4-BE49-F238E27FC236}">
                  <a16:creationId xmlns:wpc="http://schemas.microsoft.com/office/word/2010/wordprocessingCanvas" xmlns:mc="http://schemas.openxmlformats.org/markup-compatibility/2006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a16="http://schemas.microsoft.com/office/drawing/2014/main" xmlns="" xmlns:p="http://schemas.openxmlformats.org/presentationml/2006/main" xmlns:w="http://schemas.openxmlformats.org/wordprocessingml/2006/main" xmlns:w10="urn:schemas-microsoft-com:office:word" xmlns:v="urn:schemas-microsoft-com:vml" xmlns:o="urn:schemas-microsoft-com:office:office" xmlns:lc="http://schemas.openxmlformats.org/drawingml/2006/lockedCanvas" id="{F68C3288-E021-45A3-9C79-61B6F5D329F8}"/>
                </a:ext>
              </a:extLst>
            </xdr:cNvPr>
            <xdr:cNvCxnSpPr>
              <a:cxnSpLocks/>
            </xdr:cNvCxnSpPr>
          </xdr:nvCxnSpPr>
          <xdr:spPr>
            <a:xfrm>
              <a:off x="2027471" y="3650156"/>
              <a:ext cx="134014" cy="0"/>
            </a:xfrm>
            <a:prstGeom prst="line">
              <a:avLst/>
            </a:prstGeom>
            <a:ln w="1905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88" name="文本框 52">
              <a:extLst>
                <a:ext uri="{FF2B5EF4-FFF2-40B4-BE49-F238E27FC236}">
                  <a16:creationId xmlns:wpc="http://schemas.microsoft.com/office/word/2010/wordprocessingCanvas" xmlns:mc="http://schemas.openxmlformats.org/markup-compatibility/2006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a16="http://schemas.microsoft.com/office/drawing/2014/main" xmlns="" xmlns:p="http://schemas.openxmlformats.org/presentationml/2006/main" xmlns:w="http://schemas.openxmlformats.org/wordprocessingml/2006/main" xmlns:w10="urn:schemas-microsoft-com:office:word" xmlns:v="urn:schemas-microsoft-com:vml" xmlns:o="urn:schemas-microsoft-com:office:office" xmlns:lc="http://schemas.openxmlformats.org/drawingml/2006/lockedCanvas" id="{DED02A93-1D28-4AA4-AE25-7DCC7A677BFF}"/>
                </a:ext>
              </a:extLst>
            </xdr:cNvPr>
            <xdr:cNvSpPr txBox="1"/>
          </xdr:nvSpPr>
          <xdr:spPr>
            <a:xfrm>
              <a:off x="1862601" y="3628502"/>
              <a:ext cx="462915" cy="280229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/>
            <a:p>
              <a:pPr>
                <a:spcAft>
                  <a:spcPts val="0"/>
                </a:spcAft>
              </a:pPr>
              <a:r>
                <a:rPr lang="en-US" sz="700" b="1" kern="1200">
                  <a:solidFill>
                    <a:srgbClr val="000000"/>
                  </a:solidFill>
                  <a:effectLst/>
                  <a:latin typeface="Times New Roman"/>
                  <a:ea typeface="宋体"/>
                  <a:cs typeface="宋体"/>
                </a:rPr>
                <a:t>200 μm</a:t>
              </a:r>
              <a:endParaRPr lang="zh-CN" sz="1200">
                <a:effectLst/>
                <a:latin typeface="宋体"/>
                <a:cs typeface="宋体"/>
              </a:endParaRPr>
            </a:p>
          </xdr:txBody>
        </xdr:sp>
      </xdr:grpSp>
      <xdr:grpSp>
        <xdr:nvGrpSpPr>
          <xdr:cNvPr id="67" name="组合 66">
            <a:extLst>
              <a:ext uri="{FF2B5EF4-FFF2-40B4-BE49-F238E27FC236}">
                <a16:creationId xmlns:wpc="http://schemas.microsoft.com/office/word/2010/wordprocessingCanvas" xmlns:mc="http://schemas.openxmlformats.org/markup-compatibility/2006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a16="http://schemas.microsoft.com/office/drawing/2014/main" xmlns="" xmlns:p="http://schemas.openxmlformats.org/presentationml/2006/main" xmlns:w="http://schemas.openxmlformats.org/wordprocessingml/2006/main" xmlns:w10="urn:schemas-microsoft-com:office:word" xmlns:v="urn:schemas-microsoft-com:vml" xmlns:o="urn:schemas-microsoft-com:office:office" xmlns:lc="http://schemas.openxmlformats.org/drawingml/2006/lockedCanvas" id="{7429E3C2-312D-4760-8F37-6A90FABE6873}"/>
              </a:ext>
            </a:extLst>
          </xdr:cNvPr>
          <xdr:cNvGrpSpPr/>
        </xdr:nvGrpSpPr>
        <xdr:grpSpPr>
          <a:xfrm>
            <a:off x="2758900" y="3340772"/>
            <a:ext cx="462915" cy="290149"/>
            <a:chOff x="2758900" y="3625952"/>
            <a:chExt cx="462915" cy="290149"/>
          </a:xfrm>
        </xdr:grpSpPr>
        <xdr:cxnSp macro="">
          <xdr:nvCxnSpPr>
            <xdr:cNvPr id="85" name="直接连接符 84">
              <a:extLst>
                <a:ext uri="{FF2B5EF4-FFF2-40B4-BE49-F238E27FC236}">
                  <a16:creationId xmlns:wpc="http://schemas.microsoft.com/office/word/2010/wordprocessingCanvas" xmlns:mc="http://schemas.openxmlformats.org/markup-compatibility/2006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a16="http://schemas.microsoft.com/office/drawing/2014/main" xmlns="" xmlns:p="http://schemas.openxmlformats.org/presentationml/2006/main" xmlns:w="http://schemas.openxmlformats.org/wordprocessingml/2006/main" xmlns:w10="urn:schemas-microsoft-com:office:word" xmlns:v="urn:schemas-microsoft-com:vml" xmlns:o="urn:schemas-microsoft-com:office:office" xmlns:lc="http://schemas.openxmlformats.org/drawingml/2006/lockedCanvas" id="{F265ABBD-43A7-4D00-961E-DD57466063A8}"/>
                </a:ext>
              </a:extLst>
            </xdr:cNvPr>
            <xdr:cNvCxnSpPr>
              <a:cxnSpLocks/>
            </xdr:cNvCxnSpPr>
          </xdr:nvCxnSpPr>
          <xdr:spPr>
            <a:xfrm>
              <a:off x="2991933" y="3670250"/>
              <a:ext cx="58014" cy="0"/>
            </a:xfrm>
            <a:prstGeom prst="line">
              <a:avLst/>
            </a:prstGeom>
            <a:ln w="1905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sp macro="" textlink="">
          <xdr:nvSpPr>
            <xdr:cNvPr id="86" name="文本框 88">
              <a:extLst>
                <a:ext uri="{FF2B5EF4-FFF2-40B4-BE49-F238E27FC236}">
                  <a16:creationId xmlns:wpc="http://schemas.microsoft.com/office/word/2010/wordprocessingCanvas" xmlns:mc="http://schemas.openxmlformats.org/markup-compatibility/2006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a16="http://schemas.microsoft.com/office/drawing/2014/main" xmlns="" xmlns:p="http://schemas.openxmlformats.org/presentationml/2006/main" xmlns:w="http://schemas.openxmlformats.org/wordprocessingml/2006/main" xmlns:w10="urn:schemas-microsoft-com:office:word" xmlns:v="urn:schemas-microsoft-com:vml" xmlns:o="urn:schemas-microsoft-com:office:office" xmlns:lc="http://schemas.openxmlformats.org/drawingml/2006/lockedCanvas" id="{1DEE41D0-18B8-46AB-852A-28CFBFA532B8}"/>
                </a:ext>
              </a:extLst>
            </xdr:cNvPr>
            <xdr:cNvSpPr txBox="1"/>
          </xdr:nvSpPr>
          <xdr:spPr>
            <a:xfrm>
              <a:off x="2758900" y="3625952"/>
              <a:ext cx="462915" cy="290149"/>
            </a:xfrm>
            <a:prstGeom prst="rect">
              <a:avLst/>
            </a:prstGeom>
            <a:noFill/>
          </xdr:spPr>
          <xdr:txBody>
            <a:bodyPr wrap="square" rtlCol="0">
              <a:noAutofit/>
            </a:bodyPr>
            <a:lstStyle/>
            <a:p>
              <a:pPr>
                <a:spcAft>
                  <a:spcPts val="0"/>
                </a:spcAft>
              </a:pPr>
              <a:r>
                <a:rPr lang="en-US" sz="700" b="1" kern="1200">
                  <a:solidFill>
                    <a:srgbClr val="000000"/>
                  </a:solidFill>
                  <a:effectLst/>
                  <a:latin typeface="Times New Roman"/>
                  <a:ea typeface="宋体"/>
                  <a:cs typeface="宋体"/>
                </a:rPr>
                <a:t>100 μm</a:t>
              </a:r>
              <a:endParaRPr lang="zh-CN" sz="1200">
                <a:effectLst/>
                <a:latin typeface="宋体"/>
                <a:cs typeface="宋体"/>
              </a:endParaRPr>
            </a:p>
          </xdr:txBody>
        </xdr:sp>
      </xdr:grpSp>
      <xdr:sp macro="" textlink="">
        <xdr:nvSpPr>
          <xdr:cNvPr id="68" name="TextBox 70"/>
          <xdr:cNvSpPr txBox="1"/>
        </xdr:nvSpPr>
        <xdr:spPr>
          <a:xfrm>
            <a:off x="0" y="591023"/>
            <a:ext cx="436940" cy="28024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/>
          <a:p>
            <a:pPr>
              <a:spcAft>
                <a:spcPts val="0"/>
              </a:spcAft>
            </a:pPr>
            <a:r>
              <a:rPr lang="en-US" sz="1200" b="1" kern="1200">
                <a:solidFill>
                  <a:srgbClr val="000000"/>
                </a:solidFill>
                <a:effectLst/>
                <a:latin typeface="Times New Roman"/>
                <a:ea typeface="宋体"/>
                <a:cs typeface="宋体"/>
              </a:rPr>
              <a:t>(a2)</a:t>
            </a:r>
            <a:endParaRPr lang="zh-CN" sz="1200">
              <a:effectLst/>
              <a:latin typeface="宋体"/>
              <a:cs typeface="宋体"/>
            </a:endParaRPr>
          </a:p>
        </xdr:txBody>
      </xdr:sp>
      <xdr:sp macro="" textlink="">
        <xdr:nvSpPr>
          <xdr:cNvPr id="69" name="TextBox 71"/>
          <xdr:cNvSpPr txBox="1"/>
        </xdr:nvSpPr>
        <xdr:spPr>
          <a:xfrm>
            <a:off x="14630" y="1198431"/>
            <a:ext cx="436940" cy="28024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/>
          <a:p>
            <a:pPr>
              <a:spcAft>
                <a:spcPts val="0"/>
              </a:spcAft>
            </a:pPr>
            <a:r>
              <a:rPr lang="en-US" sz="1200" b="1" kern="1200">
                <a:solidFill>
                  <a:srgbClr val="000000"/>
                </a:solidFill>
                <a:effectLst/>
                <a:latin typeface="Times New Roman"/>
                <a:ea typeface="宋体"/>
                <a:cs typeface="宋体"/>
              </a:rPr>
              <a:t>(a3)</a:t>
            </a:r>
            <a:endParaRPr lang="zh-CN" sz="1200">
              <a:effectLst/>
              <a:latin typeface="宋体"/>
              <a:cs typeface="宋体"/>
            </a:endParaRPr>
          </a:p>
        </xdr:txBody>
      </xdr:sp>
      <xdr:sp macro="" textlink="">
        <xdr:nvSpPr>
          <xdr:cNvPr id="70" name="TextBox 89"/>
          <xdr:cNvSpPr txBox="1"/>
        </xdr:nvSpPr>
        <xdr:spPr>
          <a:xfrm>
            <a:off x="18912" y="1671585"/>
            <a:ext cx="445832" cy="28024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/>
          <a:p>
            <a:pPr>
              <a:spcAft>
                <a:spcPts val="0"/>
              </a:spcAft>
            </a:pPr>
            <a:r>
              <a:rPr lang="en-US" sz="1200" b="1" kern="1200">
                <a:solidFill>
                  <a:srgbClr val="000000"/>
                </a:solidFill>
                <a:effectLst/>
                <a:latin typeface="Times New Roman"/>
                <a:ea typeface="宋体"/>
                <a:cs typeface="宋体"/>
              </a:rPr>
              <a:t>(b1)</a:t>
            </a:r>
            <a:endParaRPr lang="zh-CN" sz="1200">
              <a:effectLst/>
              <a:latin typeface="宋体"/>
              <a:cs typeface="宋体"/>
            </a:endParaRPr>
          </a:p>
        </xdr:txBody>
      </xdr:sp>
      <xdr:sp macro="" textlink="">
        <xdr:nvSpPr>
          <xdr:cNvPr id="71" name="TextBox 90"/>
          <xdr:cNvSpPr txBox="1"/>
        </xdr:nvSpPr>
        <xdr:spPr>
          <a:xfrm>
            <a:off x="19702" y="2211044"/>
            <a:ext cx="445832" cy="28024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/>
          <a:p>
            <a:pPr>
              <a:spcAft>
                <a:spcPts val="0"/>
              </a:spcAft>
            </a:pPr>
            <a:r>
              <a:rPr lang="en-US" sz="1200" b="1" kern="1200">
                <a:solidFill>
                  <a:srgbClr val="000000"/>
                </a:solidFill>
                <a:effectLst/>
                <a:latin typeface="Times New Roman"/>
                <a:ea typeface="宋体"/>
                <a:cs typeface="宋体"/>
              </a:rPr>
              <a:t>(b2)</a:t>
            </a:r>
            <a:endParaRPr lang="zh-CN" sz="1200">
              <a:effectLst/>
              <a:latin typeface="宋体"/>
              <a:cs typeface="宋体"/>
            </a:endParaRPr>
          </a:p>
        </xdr:txBody>
      </xdr:sp>
      <xdr:sp macro="" textlink="">
        <xdr:nvSpPr>
          <xdr:cNvPr id="72" name="TextBox 91"/>
          <xdr:cNvSpPr txBox="1"/>
        </xdr:nvSpPr>
        <xdr:spPr>
          <a:xfrm>
            <a:off x="42383" y="2797196"/>
            <a:ext cx="445832" cy="280241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/>
          <a:p>
            <a:pPr>
              <a:spcAft>
                <a:spcPts val="0"/>
              </a:spcAft>
            </a:pPr>
            <a:r>
              <a:rPr lang="en-US" sz="1200" b="1" kern="1200">
                <a:solidFill>
                  <a:srgbClr val="000000"/>
                </a:solidFill>
                <a:effectLst/>
                <a:latin typeface="Times New Roman"/>
                <a:ea typeface="宋体"/>
                <a:cs typeface="宋体"/>
              </a:rPr>
              <a:t>(b3)</a:t>
            </a:r>
            <a:endParaRPr lang="zh-CN" sz="1200">
              <a:effectLst/>
              <a:latin typeface="宋体"/>
              <a:cs typeface="宋体"/>
            </a:endParaRPr>
          </a:p>
        </xdr:txBody>
      </xdr:sp>
      <xdr:sp macro="" textlink="">
        <xdr:nvSpPr>
          <xdr:cNvPr id="73" name="右箭头 72"/>
          <xdr:cNvSpPr/>
        </xdr:nvSpPr>
        <xdr:spPr>
          <a:xfrm rot="1552343">
            <a:off x="1275522" y="831948"/>
            <a:ext cx="144000" cy="36000"/>
          </a:xfrm>
          <a:prstGeom prst="rightArrow">
            <a:avLst/>
          </a:prstGeom>
          <a:solidFill>
            <a:schemeClr val="tx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zh-CN" altLang="en-US"/>
          </a:p>
        </xdr:txBody>
      </xdr:sp>
      <xdr:sp macro="" textlink="">
        <xdr:nvSpPr>
          <xdr:cNvPr id="74" name="右箭头 73"/>
          <xdr:cNvSpPr/>
        </xdr:nvSpPr>
        <xdr:spPr>
          <a:xfrm rot="1552343">
            <a:off x="2752356" y="804723"/>
            <a:ext cx="144000" cy="36000"/>
          </a:xfrm>
          <a:prstGeom prst="rightArrow">
            <a:avLst/>
          </a:prstGeom>
          <a:solidFill>
            <a:schemeClr val="tx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zh-CN" altLang="en-US"/>
          </a:p>
        </xdr:txBody>
      </xdr:sp>
      <xdr:sp macro="" textlink="">
        <xdr:nvSpPr>
          <xdr:cNvPr id="75" name="右箭头 74"/>
          <xdr:cNvSpPr/>
        </xdr:nvSpPr>
        <xdr:spPr>
          <a:xfrm rot="1552343">
            <a:off x="1556017" y="1431458"/>
            <a:ext cx="144000" cy="36000"/>
          </a:xfrm>
          <a:prstGeom prst="rightArrow">
            <a:avLst/>
          </a:prstGeom>
          <a:solidFill>
            <a:schemeClr val="tx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zh-CN" altLang="en-US"/>
          </a:p>
        </xdr:txBody>
      </xdr:sp>
      <xdr:sp macro="" textlink="">
        <xdr:nvSpPr>
          <xdr:cNvPr id="76" name="右箭头 75"/>
          <xdr:cNvSpPr/>
        </xdr:nvSpPr>
        <xdr:spPr>
          <a:xfrm rot="1552343">
            <a:off x="2782836" y="1383843"/>
            <a:ext cx="144000" cy="36000"/>
          </a:xfrm>
          <a:prstGeom prst="rightArrow">
            <a:avLst/>
          </a:prstGeom>
          <a:solidFill>
            <a:schemeClr val="tx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zh-CN" altLang="en-US"/>
          </a:p>
        </xdr:txBody>
      </xdr:sp>
      <xdr:sp macro="" textlink="">
        <xdr:nvSpPr>
          <xdr:cNvPr id="77" name="右箭头 76"/>
          <xdr:cNvSpPr/>
        </xdr:nvSpPr>
        <xdr:spPr>
          <a:xfrm rot="1552343">
            <a:off x="687336" y="957123"/>
            <a:ext cx="144000" cy="36000"/>
          </a:xfrm>
          <a:prstGeom prst="rightArrow">
            <a:avLst/>
          </a:prstGeom>
          <a:solidFill>
            <a:schemeClr val="tx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zh-CN" altLang="en-US"/>
          </a:p>
        </xdr:txBody>
      </xdr:sp>
      <xdr:sp macro="" textlink="">
        <xdr:nvSpPr>
          <xdr:cNvPr id="78" name="右箭头 77"/>
          <xdr:cNvSpPr/>
        </xdr:nvSpPr>
        <xdr:spPr>
          <a:xfrm rot="1552343">
            <a:off x="961656" y="1505044"/>
            <a:ext cx="144000" cy="36000"/>
          </a:xfrm>
          <a:prstGeom prst="rightArrow">
            <a:avLst/>
          </a:prstGeom>
          <a:solidFill>
            <a:schemeClr val="tx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zh-CN" altLang="en-US"/>
          </a:p>
        </xdr:txBody>
      </xdr:sp>
      <xdr:sp macro="" textlink="">
        <xdr:nvSpPr>
          <xdr:cNvPr id="79" name="右箭头 78"/>
          <xdr:cNvSpPr/>
        </xdr:nvSpPr>
        <xdr:spPr>
          <a:xfrm rot="1552343">
            <a:off x="961655" y="2560633"/>
            <a:ext cx="144000" cy="36000"/>
          </a:xfrm>
          <a:prstGeom prst="rightArrow">
            <a:avLst/>
          </a:prstGeom>
          <a:solidFill>
            <a:schemeClr val="tx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zh-CN" altLang="en-US"/>
          </a:p>
        </xdr:txBody>
      </xdr:sp>
      <xdr:sp macro="" textlink="">
        <xdr:nvSpPr>
          <xdr:cNvPr id="80" name="右箭头 79"/>
          <xdr:cNvSpPr/>
        </xdr:nvSpPr>
        <xdr:spPr>
          <a:xfrm rot="1552343">
            <a:off x="889017" y="3151024"/>
            <a:ext cx="144000" cy="36000"/>
          </a:xfrm>
          <a:prstGeom prst="rightArrow">
            <a:avLst/>
          </a:prstGeom>
          <a:solidFill>
            <a:schemeClr val="tx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zh-CN" altLang="en-US"/>
          </a:p>
        </xdr:txBody>
      </xdr:sp>
      <xdr:sp macro="" textlink="">
        <xdr:nvSpPr>
          <xdr:cNvPr id="81" name="右箭头 80"/>
          <xdr:cNvSpPr/>
        </xdr:nvSpPr>
        <xdr:spPr>
          <a:xfrm rot="1552343">
            <a:off x="1483379" y="2649735"/>
            <a:ext cx="144000" cy="36000"/>
          </a:xfrm>
          <a:prstGeom prst="rightArrow">
            <a:avLst/>
          </a:prstGeom>
          <a:solidFill>
            <a:schemeClr val="tx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zh-CN" altLang="en-US"/>
          </a:p>
        </xdr:txBody>
      </xdr:sp>
      <xdr:sp macro="" textlink="">
        <xdr:nvSpPr>
          <xdr:cNvPr id="82" name="右箭头 81"/>
          <xdr:cNvSpPr/>
        </xdr:nvSpPr>
        <xdr:spPr>
          <a:xfrm rot="1552343">
            <a:off x="2637560" y="2610715"/>
            <a:ext cx="144000" cy="36000"/>
          </a:xfrm>
          <a:prstGeom prst="rightArrow">
            <a:avLst/>
          </a:prstGeom>
          <a:solidFill>
            <a:schemeClr val="tx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zh-CN" altLang="en-US"/>
          </a:p>
        </xdr:txBody>
      </xdr:sp>
      <xdr:sp macro="" textlink="">
        <xdr:nvSpPr>
          <xdr:cNvPr id="83" name="右箭头 82"/>
          <xdr:cNvSpPr/>
        </xdr:nvSpPr>
        <xdr:spPr>
          <a:xfrm rot="1552343">
            <a:off x="1628655" y="3141910"/>
            <a:ext cx="144000" cy="36000"/>
          </a:xfrm>
          <a:prstGeom prst="rightArrow">
            <a:avLst/>
          </a:prstGeom>
          <a:solidFill>
            <a:schemeClr val="tx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zh-CN" altLang="en-US"/>
          </a:p>
        </xdr:txBody>
      </xdr:sp>
      <xdr:sp macro="" textlink="">
        <xdr:nvSpPr>
          <xdr:cNvPr id="84" name="右箭头 83"/>
          <xdr:cNvSpPr/>
        </xdr:nvSpPr>
        <xdr:spPr>
          <a:xfrm rot="1552343">
            <a:off x="2789960" y="3173884"/>
            <a:ext cx="144000" cy="36000"/>
          </a:xfrm>
          <a:prstGeom prst="rightArrow">
            <a:avLst/>
          </a:prstGeom>
          <a:solidFill>
            <a:schemeClr val="tx1"/>
          </a:solidFill>
          <a:ln w="1905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/>
          <a:p>
            <a:endParaRPr lang="zh-CN" altLang="en-US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99060</xdr:colOff>
      <xdr:row>1</xdr:row>
      <xdr:rowOff>22860</xdr:rowOff>
    </xdr:from>
    <xdr:to>
      <xdr:col>10</xdr:col>
      <xdr:colOff>114724</xdr:colOff>
      <xdr:row>31</xdr:row>
      <xdr:rowOff>137646</xdr:rowOff>
    </xdr:to>
    <xdr:pic>
      <xdr:nvPicPr>
        <xdr:cNvPr id="46" name="图片 4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8260" y="1584960"/>
          <a:ext cx="4892464" cy="56011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368002</xdr:colOff>
      <xdr:row>1</xdr:row>
      <xdr:rowOff>95474</xdr:rowOff>
    </xdr:from>
    <xdr:to>
      <xdr:col>12</xdr:col>
      <xdr:colOff>78442</xdr:colOff>
      <xdr:row>43</xdr:row>
      <xdr:rowOff>29079</xdr:rowOff>
    </xdr:to>
    <xdr:pic>
      <xdr:nvPicPr>
        <xdr:cNvPr id="102" name="图片 10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16491"/>
        <a:stretch/>
      </xdr:blipFill>
      <xdr:spPr>
        <a:xfrm>
          <a:off x="977602" y="2121498"/>
          <a:ext cx="6953922" cy="7463957"/>
        </a:xfrm>
        <a:prstGeom prst="rect">
          <a:avLst/>
        </a:prstGeom>
      </xdr:spPr>
    </xdr:pic>
    <xdr:clientData/>
  </xdr:twoCellAnchor>
  <xdr:twoCellAnchor editAs="oneCell">
    <xdr:from>
      <xdr:col>1</xdr:col>
      <xdr:colOff>564777</xdr:colOff>
      <xdr:row>46</xdr:row>
      <xdr:rowOff>53788</xdr:rowOff>
    </xdr:from>
    <xdr:to>
      <xdr:col>12</xdr:col>
      <xdr:colOff>26895</xdr:colOff>
      <xdr:row>89</xdr:row>
      <xdr:rowOff>56249</xdr:rowOff>
    </xdr:to>
    <xdr:pic>
      <xdr:nvPicPr>
        <xdr:cNvPr id="146" name="图片 14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17733"/>
        <a:stretch/>
      </xdr:blipFill>
      <xdr:spPr>
        <a:xfrm>
          <a:off x="1174377" y="10148047"/>
          <a:ext cx="6705600" cy="7712108"/>
        </a:xfrm>
        <a:prstGeom prst="rect">
          <a:avLst/>
        </a:prstGeom>
      </xdr:spPr>
    </xdr:pic>
    <xdr:clientData/>
  </xdr:twoCellAnchor>
  <xdr:twoCellAnchor>
    <xdr:from>
      <xdr:col>0</xdr:col>
      <xdr:colOff>134471</xdr:colOff>
      <xdr:row>3</xdr:row>
      <xdr:rowOff>26894</xdr:rowOff>
    </xdr:from>
    <xdr:to>
      <xdr:col>1</xdr:col>
      <xdr:colOff>457201</xdr:colOff>
      <xdr:row>5</xdr:row>
      <xdr:rowOff>173509</xdr:rowOff>
    </xdr:to>
    <xdr:sp macro="" textlink="">
      <xdr:nvSpPr>
        <xdr:cNvPr id="148" name="TextBox 23"/>
        <xdr:cNvSpPr txBox="1"/>
      </xdr:nvSpPr>
      <xdr:spPr>
        <a:xfrm>
          <a:off x="134471" y="2411506"/>
          <a:ext cx="932330" cy="50520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zh-CN" sz="2800" b="1">
              <a:solidFill>
                <a:srgbClr val="C00000"/>
              </a:solidFill>
              <a:latin typeface="Times New Roman" pitchFamily="18" charset="0"/>
              <a:cs typeface="Times New Roman" pitchFamily="18" charset="0"/>
            </a:rPr>
            <a:t>Root</a:t>
          </a:r>
          <a:endParaRPr lang="zh-CN" altLang="en-US" sz="2800" b="1">
            <a:solidFill>
              <a:srgbClr val="C00000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80682</xdr:colOff>
      <xdr:row>45</xdr:row>
      <xdr:rowOff>161364</xdr:rowOff>
    </xdr:from>
    <xdr:to>
      <xdr:col>1</xdr:col>
      <xdr:colOff>403412</xdr:colOff>
      <xdr:row>48</xdr:row>
      <xdr:rowOff>128685</xdr:rowOff>
    </xdr:to>
    <xdr:sp macro="" textlink="">
      <xdr:nvSpPr>
        <xdr:cNvPr id="149" name="TextBox 23"/>
        <xdr:cNvSpPr txBox="1"/>
      </xdr:nvSpPr>
      <xdr:spPr>
        <a:xfrm>
          <a:off x="80682" y="10076329"/>
          <a:ext cx="932330" cy="50520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zh-CN" sz="2800" b="1">
              <a:solidFill>
                <a:schemeClr val="bg1">
                  <a:lumMod val="50000"/>
                </a:schemeClr>
              </a:solidFill>
              <a:latin typeface="Times New Roman" pitchFamily="18" charset="0"/>
              <a:cs typeface="Times New Roman" pitchFamily="18" charset="0"/>
            </a:rPr>
            <a:t>Leaf</a:t>
          </a:r>
          <a:endParaRPr lang="zh-CN" altLang="en-US" sz="2800" b="1">
            <a:solidFill>
              <a:schemeClr val="bg1">
                <a:lumMod val="50000"/>
              </a:schemeClr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7EDC7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workbookViewId="0">
      <selection sqref="A1:E1"/>
    </sheetView>
  </sheetViews>
  <sheetFormatPr defaultRowHeight="14.4" x14ac:dyDescent="0.25"/>
  <cols>
    <col min="1" max="1" width="12.5546875" customWidth="1"/>
    <col min="2" max="2" width="18.88671875" customWidth="1"/>
    <col min="3" max="3" width="33.109375" bestFit="1" customWidth="1"/>
    <col min="4" max="5" width="47.33203125" bestFit="1" customWidth="1"/>
  </cols>
  <sheetData>
    <row r="1" spans="1:7" ht="16.2" customHeight="1" thickBot="1" x14ac:dyDescent="0.3">
      <c r="A1" s="43" t="s">
        <v>54</v>
      </c>
      <c r="B1" s="43"/>
      <c r="C1" s="43"/>
      <c r="D1" s="43"/>
      <c r="E1" s="43"/>
      <c r="F1" s="12"/>
      <c r="G1" s="12"/>
    </row>
    <row r="2" spans="1:7" s="4" customFormat="1" ht="16.2" thickBot="1" x14ac:dyDescent="0.3">
      <c r="A2" s="2" t="s">
        <v>0</v>
      </c>
      <c r="B2" s="2" t="s">
        <v>1</v>
      </c>
      <c r="C2" s="3" t="s">
        <v>2</v>
      </c>
      <c r="D2" s="3" t="s">
        <v>3</v>
      </c>
      <c r="E2" s="3" t="s">
        <v>4</v>
      </c>
    </row>
    <row r="3" spans="1:7" s="4" customFormat="1" ht="18.600000000000001" x14ac:dyDescent="0.25">
      <c r="A3" s="5" t="s">
        <v>5</v>
      </c>
      <c r="B3" s="6" t="s">
        <v>43</v>
      </c>
      <c r="C3" s="7" t="s">
        <v>44</v>
      </c>
      <c r="D3" s="7" t="s">
        <v>6</v>
      </c>
      <c r="E3" s="7" t="s">
        <v>7</v>
      </c>
    </row>
    <row r="4" spans="1:7" s="4" customFormat="1" ht="18.600000000000001" x14ac:dyDescent="0.25">
      <c r="A4" s="5" t="s">
        <v>45</v>
      </c>
      <c r="B4" s="6" t="s">
        <v>46</v>
      </c>
      <c r="C4" s="7" t="s">
        <v>8</v>
      </c>
      <c r="D4" s="7" t="s">
        <v>9</v>
      </c>
      <c r="E4" s="7" t="s">
        <v>10</v>
      </c>
    </row>
    <row r="5" spans="1:7" s="4" customFormat="1" ht="15.6" x14ac:dyDescent="0.25">
      <c r="A5" s="45" t="s">
        <v>11</v>
      </c>
      <c r="B5" s="46" t="s">
        <v>47</v>
      </c>
      <c r="C5" s="7" t="s">
        <v>12</v>
      </c>
      <c r="D5" s="47" t="s">
        <v>14</v>
      </c>
      <c r="E5" s="47" t="s">
        <v>15</v>
      </c>
    </row>
    <row r="6" spans="1:7" s="4" customFormat="1" ht="15.6" x14ac:dyDescent="0.25">
      <c r="A6" s="45"/>
      <c r="B6" s="46"/>
      <c r="C6" s="7" t="s">
        <v>13</v>
      </c>
      <c r="D6" s="47"/>
      <c r="E6" s="47"/>
    </row>
    <row r="7" spans="1:7" s="4" customFormat="1" ht="15.6" x14ac:dyDescent="0.25">
      <c r="A7" s="45" t="s">
        <v>16</v>
      </c>
      <c r="B7" s="46" t="s">
        <v>48</v>
      </c>
      <c r="C7" s="7" t="s">
        <v>12</v>
      </c>
      <c r="D7" s="47" t="s">
        <v>17</v>
      </c>
      <c r="E7" s="47" t="s">
        <v>18</v>
      </c>
    </row>
    <row r="8" spans="1:7" s="4" customFormat="1" ht="15.6" x14ac:dyDescent="0.25">
      <c r="A8" s="45"/>
      <c r="B8" s="46"/>
      <c r="C8" s="7" t="s">
        <v>13</v>
      </c>
      <c r="D8" s="47"/>
      <c r="E8" s="47"/>
    </row>
    <row r="9" spans="1:7" s="4" customFormat="1" ht="18.600000000000001" x14ac:dyDescent="0.25">
      <c r="A9" s="5" t="s">
        <v>19</v>
      </c>
      <c r="B9" s="6" t="s">
        <v>49</v>
      </c>
      <c r="C9" s="7" t="s">
        <v>20</v>
      </c>
      <c r="D9" s="7" t="s">
        <v>21</v>
      </c>
      <c r="E9" s="7" t="s">
        <v>22</v>
      </c>
    </row>
    <row r="10" spans="1:7" s="4" customFormat="1" ht="18.600000000000001" x14ac:dyDescent="0.25">
      <c r="A10" s="5" t="s">
        <v>23</v>
      </c>
      <c r="B10" s="6" t="s">
        <v>50</v>
      </c>
      <c r="C10" s="7" t="s">
        <v>24</v>
      </c>
      <c r="D10" s="7" t="s">
        <v>25</v>
      </c>
      <c r="E10" s="7" t="s">
        <v>26</v>
      </c>
    </row>
    <row r="11" spans="1:7" s="4" customFormat="1" ht="18.600000000000001" x14ac:dyDescent="0.25">
      <c r="A11" s="5" t="s">
        <v>27</v>
      </c>
      <c r="B11" s="6" t="s">
        <v>51</v>
      </c>
      <c r="C11" s="7" t="s">
        <v>28</v>
      </c>
      <c r="D11" s="7" t="s">
        <v>29</v>
      </c>
      <c r="E11" s="7" t="s">
        <v>30</v>
      </c>
    </row>
    <row r="12" spans="1:7" s="4" customFormat="1" ht="18.600000000000001" x14ac:dyDescent="0.25">
      <c r="A12" s="5" t="s">
        <v>31</v>
      </c>
      <c r="B12" s="6" t="s">
        <v>52</v>
      </c>
      <c r="C12" s="7" t="s">
        <v>32</v>
      </c>
      <c r="D12" s="7" t="s">
        <v>33</v>
      </c>
      <c r="E12" s="7" t="s">
        <v>34</v>
      </c>
    </row>
    <row r="13" spans="1:7" s="4" customFormat="1" ht="18.600000000000001" x14ac:dyDescent="0.25">
      <c r="A13" s="5" t="s">
        <v>35</v>
      </c>
      <c r="B13" s="6" t="s">
        <v>53</v>
      </c>
      <c r="C13" s="7" t="s">
        <v>36</v>
      </c>
      <c r="D13" s="7" t="s">
        <v>37</v>
      </c>
      <c r="E13" s="7" t="s">
        <v>38</v>
      </c>
    </row>
    <row r="14" spans="1:7" s="4" customFormat="1" ht="16.2" thickBot="1" x14ac:dyDescent="0.3">
      <c r="A14" s="8" t="s">
        <v>39</v>
      </c>
      <c r="B14" s="9" t="s">
        <v>40</v>
      </c>
      <c r="C14" s="10"/>
      <c r="D14" s="11" t="s">
        <v>41</v>
      </c>
      <c r="E14" s="11" t="s">
        <v>42</v>
      </c>
    </row>
    <row r="15" spans="1:7" s="13" customFormat="1" x14ac:dyDescent="0.25">
      <c r="A15" s="44" t="s">
        <v>55</v>
      </c>
      <c r="B15" s="44"/>
      <c r="C15" s="44"/>
      <c r="D15" s="44"/>
      <c r="E15" s="44"/>
    </row>
    <row r="16" spans="1:7" s="13" customFormat="1" x14ac:dyDescent="0.25">
      <c r="A16" s="41" t="s">
        <v>56</v>
      </c>
      <c r="B16" s="41"/>
      <c r="C16" s="41"/>
      <c r="D16" s="41"/>
      <c r="E16" s="41"/>
    </row>
    <row r="17" spans="1:5" s="13" customFormat="1" ht="33.6" customHeight="1" x14ac:dyDescent="0.25">
      <c r="A17" s="42" t="s">
        <v>57</v>
      </c>
      <c r="B17" s="42"/>
      <c r="C17" s="42"/>
      <c r="D17" s="42"/>
      <c r="E17" s="42"/>
    </row>
    <row r="18" spans="1:5" s="13" customFormat="1" x14ac:dyDescent="0.25">
      <c r="A18" s="41" t="s">
        <v>58</v>
      </c>
      <c r="B18" s="41"/>
      <c r="C18" s="41"/>
      <c r="D18" s="41"/>
      <c r="E18" s="41"/>
    </row>
    <row r="19" spans="1:5" s="13" customFormat="1" ht="33" customHeight="1" x14ac:dyDescent="0.25">
      <c r="A19" s="42" t="s">
        <v>59</v>
      </c>
      <c r="B19" s="42"/>
      <c r="C19" s="42"/>
      <c r="D19" s="42"/>
      <c r="E19" s="42"/>
    </row>
  </sheetData>
  <mergeCells count="14">
    <mergeCell ref="A18:E18"/>
    <mergeCell ref="A19:E19"/>
    <mergeCell ref="A1:E1"/>
    <mergeCell ref="A15:E15"/>
    <mergeCell ref="A16:E16"/>
    <mergeCell ref="A17:E17"/>
    <mergeCell ref="A5:A6"/>
    <mergeCell ref="B5:B6"/>
    <mergeCell ref="D5:D6"/>
    <mergeCell ref="E5:E6"/>
    <mergeCell ref="A7:A8"/>
    <mergeCell ref="B7:B8"/>
    <mergeCell ref="D7:D8"/>
    <mergeCell ref="E7:E8"/>
  </mergeCells>
  <phoneticPr fontId="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85"/>
  <sheetViews>
    <sheetView topLeftCell="A97" zoomScaleNormal="100" workbookViewId="0">
      <selection activeCell="M3" sqref="M3"/>
    </sheetView>
  </sheetViews>
  <sheetFormatPr defaultColWidth="8.77734375" defaultRowHeight="13.8" x14ac:dyDescent="0.25"/>
  <cols>
    <col min="1" max="1" width="15" style="16" bestFit="1" customWidth="1"/>
    <col min="2" max="2" width="13.33203125" style="16" bestFit="1" customWidth="1"/>
    <col min="3" max="3" width="8.21875" style="16" bestFit="1" customWidth="1"/>
    <col min="4" max="4" width="6.77734375" style="16" bestFit="1" customWidth="1"/>
    <col min="5" max="5" width="13.33203125" style="16" bestFit="1" customWidth="1"/>
    <col min="6" max="6" width="8.21875" style="17" bestFit="1" customWidth="1"/>
    <col min="7" max="7" width="6.77734375" style="16" bestFit="1" customWidth="1"/>
    <col min="8" max="8" width="7.5546875" style="16" bestFit="1" customWidth="1"/>
    <col min="9" max="9" width="17.109375" style="19" bestFit="1" customWidth="1"/>
    <col min="10" max="11" width="8.77734375" style="16"/>
    <col min="12" max="12" width="6" style="16" bestFit="1" customWidth="1"/>
    <col min="13" max="13" width="15" style="16" bestFit="1" customWidth="1"/>
    <col min="14" max="14" width="13.33203125" style="16" bestFit="1" customWidth="1"/>
    <col min="15" max="15" width="8.21875" style="16" bestFit="1" customWidth="1"/>
    <col min="16" max="16" width="6.77734375" style="16" bestFit="1" customWidth="1"/>
    <col min="17" max="17" width="13.33203125" style="16" bestFit="1" customWidth="1"/>
    <col min="18" max="18" width="8.21875" style="16" bestFit="1" customWidth="1"/>
    <col min="19" max="19" width="6.77734375" style="16" bestFit="1" customWidth="1"/>
    <col min="20" max="20" width="7.5546875" style="16" bestFit="1" customWidth="1"/>
    <col min="21" max="21" width="17.109375" style="16" bestFit="1" customWidth="1"/>
    <col min="22" max="23" width="8.77734375" style="16"/>
    <col min="24" max="24" width="15" style="16" bestFit="1" customWidth="1"/>
    <col min="25" max="25" width="13.33203125" style="16" bestFit="1" customWidth="1"/>
    <col min="26" max="26" width="8.21875" style="16" bestFit="1" customWidth="1"/>
    <col min="27" max="27" width="6.77734375" style="16" bestFit="1" customWidth="1"/>
    <col min="28" max="28" width="13.33203125" style="16" bestFit="1" customWidth="1"/>
    <col min="29" max="29" width="8.21875" style="16" bestFit="1" customWidth="1"/>
    <col min="30" max="30" width="6.77734375" style="16" bestFit="1" customWidth="1"/>
    <col min="31" max="31" width="7.5546875" style="16" bestFit="1" customWidth="1"/>
    <col min="32" max="32" width="17.109375" style="16" bestFit="1" customWidth="1"/>
    <col min="33" max="34" width="8.77734375" style="16"/>
    <col min="35" max="35" width="15" style="16" bestFit="1" customWidth="1"/>
    <col min="36" max="36" width="13.33203125" style="16" bestFit="1" customWidth="1"/>
    <col min="37" max="37" width="8.21875" style="16" bestFit="1" customWidth="1"/>
    <col min="38" max="38" width="6.77734375" style="16" bestFit="1" customWidth="1"/>
    <col min="39" max="39" width="13.33203125" style="16" bestFit="1" customWidth="1"/>
    <col min="40" max="40" width="8.21875" style="16" bestFit="1" customWidth="1"/>
    <col min="41" max="41" width="6.77734375" style="16" bestFit="1" customWidth="1"/>
    <col min="42" max="42" width="7.5546875" style="16" bestFit="1" customWidth="1"/>
    <col min="43" max="43" width="17.109375" style="16" bestFit="1" customWidth="1"/>
    <col min="44" max="45" width="8.77734375" style="16"/>
    <col min="46" max="46" width="15" style="16" bestFit="1" customWidth="1"/>
    <col min="47" max="47" width="13.33203125" style="16" bestFit="1" customWidth="1"/>
    <col min="48" max="48" width="8.21875" style="16" bestFit="1" customWidth="1"/>
    <col min="49" max="49" width="6.77734375" style="16" bestFit="1" customWidth="1"/>
    <col min="50" max="50" width="13.33203125" style="16" bestFit="1" customWidth="1"/>
    <col min="51" max="51" width="8.21875" style="16" bestFit="1" customWidth="1"/>
    <col min="52" max="52" width="6.77734375" style="16" bestFit="1" customWidth="1"/>
    <col min="53" max="53" width="7.5546875" style="16" bestFit="1" customWidth="1"/>
    <col min="54" max="54" width="17.109375" style="16" customWidth="1"/>
    <col min="55" max="56" width="8.77734375" style="16"/>
    <col min="57" max="57" width="15" style="16" bestFit="1" customWidth="1"/>
    <col min="58" max="58" width="13.33203125" style="16" bestFit="1" customWidth="1"/>
    <col min="59" max="59" width="8.21875" style="16" bestFit="1" customWidth="1"/>
    <col min="60" max="60" width="6.77734375" style="16" bestFit="1" customWidth="1"/>
    <col min="61" max="61" width="13.33203125" style="16" bestFit="1" customWidth="1"/>
    <col min="62" max="62" width="8.21875" style="16" bestFit="1" customWidth="1"/>
    <col min="63" max="63" width="6.77734375" style="16" bestFit="1" customWidth="1"/>
    <col min="64" max="64" width="7.5546875" style="16" bestFit="1" customWidth="1"/>
    <col min="65" max="65" width="17.109375" style="16" bestFit="1" customWidth="1"/>
    <col min="66" max="67" width="8.77734375" style="16"/>
    <col min="68" max="68" width="15" style="16" bestFit="1" customWidth="1"/>
    <col min="69" max="69" width="13.33203125" style="16" bestFit="1" customWidth="1"/>
    <col min="70" max="70" width="8.21875" style="16" bestFit="1" customWidth="1"/>
    <col min="71" max="71" width="6.77734375" style="16" bestFit="1" customWidth="1"/>
    <col min="72" max="72" width="13.33203125" style="16" bestFit="1" customWidth="1"/>
    <col min="73" max="73" width="8.21875" style="16" bestFit="1" customWidth="1"/>
    <col min="74" max="74" width="6.77734375" style="16" bestFit="1" customWidth="1"/>
    <col min="75" max="75" width="7.5546875" style="16" bestFit="1" customWidth="1"/>
    <col min="76" max="76" width="17.109375" style="16" bestFit="1" customWidth="1"/>
    <col min="77" max="78" width="8.77734375" style="16"/>
    <col min="79" max="79" width="15" style="16" bestFit="1" customWidth="1"/>
    <col min="80" max="80" width="13.33203125" style="16" bestFit="1" customWidth="1"/>
    <col min="81" max="81" width="8.21875" style="16" bestFit="1" customWidth="1"/>
    <col min="82" max="82" width="6.77734375" style="16" bestFit="1" customWidth="1"/>
    <col min="83" max="83" width="13.33203125" style="16" bestFit="1" customWidth="1"/>
    <col min="84" max="84" width="8.21875" style="16" bestFit="1" customWidth="1"/>
    <col min="85" max="85" width="6.77734375" style="16" bestFit="1" customWidth="1"/>
    <col min="86" max="86" width="7.5546875" style="16" bestFit="1" customWidth="1"/>
    <col min="87" max="87" width="17.109375" style="16" bestFit="1" customWidth="1"/>
    <col min="88" max="89" width="8.77734375" style="16"/>
    <col min="90" max="90" width="15" style="16" bestFit="1" customWidth="1"/>
    <col min="91" max="91" width="13.33203125" style="16" bestFit="1" customWidth="1"/>
    <col min="92" max="92" width="8.21875" style="16" bestFit="1" customWidth="1"/>
    <col min="93" max="93" width="6.77734375" style="16" bestFit="1" customWidth="1"/>
    <col min="94" max="94" width="13.33203125" style="16" bestFit="1" customWidth="1"/>
    <col min="95" max="95" width="8.21875" style="16" bestFit="1" customWidth="1"/>
    <col min="96" max="96" width="6.77734375" style="16" bestFit="1" customWidth="1"/>
    <col min="97" max="97" width="7.5546875" style="16" bestFit="1" customWidth="1"/>
    <col min="98" max="98" width="17.109375" style="16" bestFit="1" customWidth="1"/>
    <col min="99" max="16384" width="8.77734375" style="16"/>
  </cols>
  <sheetData>
    <row r="1" spans="1:98" x14ac:dyDescent="0.25">
      <c r="A1" s="51" t="s">
        <v>185</v>
      </c>
      <c r="B1" s="51"/>
      <c r="C1" s="51"/>
      <c r="D1" s="51"/>
      <c r="E1" s="51"/>
      <c r="F1" s="51"/>
      <c r="G1" s="51"/>
    </row>
    <row r="2" spans="1:98" x14ac:dyDescent="0.25">
      <c r="A2" s="51"/>
      <c r="B2" s="51"/>
      <c r="C2" s="51"/>
      <c r="D2" s="51"/>
      <c r="E2" s="51"/>
      <c r="F2" s="51"/>
      <c r="G2" s="51"/>
      <c r="CL2" s="30"/>
    </row>
    <row r="3" spans="1:98" s="30" customFormat="1" x14ac:dyDescent="0.25">
      <c r="A3" s="29" t="s">
        <v>5</v>
      </c>
      <c r="F3" s="31"/>
      <c r="I3" s="33"/>
      <c r="M3" s="29" t="s">
        <v>61</v>
      </c>
      <c r="X3" s="29" t="s">
        <v>62</v>
      </c>
      <c r="AI3" s="29" t="s">
        <v>63</v>
      </c>
      <c r="AT3" s="29" t="s">
        <v>64</v>
      </c>
      <c r="BE3" s="29" t="s">
        <v>65</v>
      </c>
      <c r="BP3" s="29" t="s">
        <v>66</v>
      </c>
      <c r="CA3" s="29" t="s">
        <v>67</v>
      </c>
      <c r="CL3" s="29" t="s">
        <v>68</v>
      </c>
    </row>
    <row r="4" spans="1:98" ht="18" x14ac:dyDescent="0.25">
      <c r="A4" s="20" t="s">
        <v>69</v>
      </c>
      <c r="B4" s="20" t="s">
        <v>70</v>
      </c>
      <c r="C4" s="20" t="s">
        <v>71</v>
      </c>
      <c r="D4" s="20"/>
      <c r="E4" s="21" t="s">
        <v>72</v>
      </c>
      <c r="F4" s="20" t="s">
        <v>71</v>
      </c>
      <c r="G4" s="22"/>
      <c r="H4" s="22" t="s">
        <v>247</v>
      </c>
      <c r="I4" s="34" t="s">
        <v>74</v>
      </c>
      <c r="K4" s="26"/>
      <c r="L4" s="35"/>
      <c r="M4" s="20" t="s">
        <v>69</v>
      </c>
      <c r="N4" s="20" t="s">
        <v>70</v>
      </c>
      <c r="O4" s="20" t="s">
        <v>71</v>
      </c>
      <c r="P4" s="20"/>
      <c r="Q4" s="21" t="s">
        <v>72</v>
      </c>
      <c r="R4" s="20" t="s">
        <v>71</v>
      </c>
      <c r="S4" s="22"/>
      <c r="T4" s="22" t="s">
        <v>73</v>
      </c>
      <c r="U4" s="34" t="s">
        <v>74</v>
      </c>
      <c r="X4" s="20" t="s">
        <v>69</v>
      </c>
      <c r="Y4" s="20" t="s">
        <v>70</v>
      </c>
      <c r="Z4" s="20" t="s">
        <v>71</v>
      </c>
      <c r="AA4" s="20"/>
      <c r="AB4" s="21" t="s">
        <v>72</v>
      </c>
      <c r="AC4" s="20" t="s">
        <v>75</v>
      </c>
      <c r="AD4" s="22"/>
      <c r="AE4" s="22" t="s">
        <v>73</v>
      </c>
      <c r="AF4" s="34" t="s">
        <v>74</v>
      </c>
      <c r="AI4" s="20" t="s">
        <v>69</v>
      </c>
      <c r="AJ4" s="20" t="s">
        <v>70</v>
      </c>
      <c r="AK4" s="20" t="s">
        <v>71</v>
      </c>
      <c r="AL4" s="20"/>
      <c r="AM4" s="21" t="s">
        <v>72</v>
      </c>
      <c r="AN4" s="20" t="s">
        <v>71</v>
      </c>
      <c r="AO4" s="22"/>
      <c r="AP4" s="22" t="s">
        <v>73</v>
      </c>
      <c r="AQ4" s="34" t="s">
        <v>74</v>
      </c>
      <c r="AT4" s="20" t="s">
        <v>69</v>
      </c>
      <c r="AU4" s="23" t="s">
        <v>70</v>
      </c>
      <c r="AV4" s="20" t="s">
        <v>71</v>
      </c>
      <c r="AW4" s="20"/>
      <c r="AX4" s="24" t="s">
        <v>72</v>
      </c>
      <c r="AY4" s="20" t="s">
        <v>71</v>
      </c>
      <c r="AZ4" s="22"/>
      <c r="BA4" s="22" t="s">
        <v>73</v>
      </c>
      <c r="BB4" s="34" t="s">
        <v>74</v>
      </c>
      <c r="BE4" s="20" t="s">
        <v>69</v>
      </c>
      <c r="BF4" s="23" t="s">
        <v>70</v>
      </c>
      <c r="BG4" s="20" t="s">
        <v>71</v>
      </c>
      <c r="BH4" s="20"/>
      <c r="BI4" s="24" t="s">
        <v>72</v>
      </c>
      <c r="BJ4" s="20" t="s">
        <v>71</v>
      </c>
      <c r="BK4" s="22"/>
      <c r="BL4" s="22" t="s">
        <v>73</v>
      </c>
      <c r="BM4" s="34" t="s">
        <v>74</v>
      </c>
      <c r="BP4" s="20" t="s">
        <v>69</v>
      </c>
      <c r="BQ4" s="23" t="s">
        <v>70</v>
      </c>
      <c r="BR4" s="20" t="s">
        <v>71</v>
      </c>
      <c r="BS4" s="20"/>
      <c r="BT4" s="24" t="s">
        <v>72</v>
      </c>
      <c r="BU4" s="20" t="s">
        <v>71</v>
      </c>
      <c r="BV4" s="22"/>
      <c r="BW4" s="22" t="s">
        <v>73</v>
      </c>
      <c r="BX4" s="34" t="s">
        <v>74</v>
      </c>
      <c r="CA4" s="20" t="s">
        <v>69</v>
      </c>
      <c r="CB4" s="23" t="s">
        <v>70</v>
      </c>
      <c r="CC4" s="20" t="s">
        <v>71</v>
      </c>
      <c r="CD4" s="20"/>
      <c r="CE4" s="24" t="s">
        <v>72</v>
      </c>
      <c r="CF4" s="20" t="s">
        <v>71</v>
      </c>
      <c r="CG4" s="22"/>
      <c r="CH4" s="22" t="s">
        <v>73</v>
      </c>
      <c r="CI4" s="34" t="s">
        <v>74</v>
      </c>
      <c r="CL4" s="20" t="s">
        <v>69</v>
      </c>
      <c r="CM4" s="23" t="s">
        <v>70</v>
      </c>
      <c r="CN4" s="20" t="s">
        <v>71</v>
      </c>
      <c r="CO4" s="20"/>
      <c r="CP4" s="24" t="s">
        <v>72</v>
      </c>
      <c r="CQ4" s="20" t="s">
        <v>71</v>
      </c>
      <c r="CR4" s="22"/>
      <c r="CS4" s="22" t="s">
        <v>73</v>
      </c>
      <c r="CT4" s="34" t="s">
        <v>74</v>
      </c>
    </row>
    <row r="5" spans="1:98" x14ac:dyDescent="0.25">
      <c r="A5" s="20" t="s">
        <v>76</v>
      </c>
      <c r="B5" s="20">
        <v>25.9619838134014</v>
      </c>
      <c r="C5" s="49">
        <f>(B5+B6+B7)/3</f>
        <v>25.8008046714546</v>
      </c>
      <c r="D5" s="49">
        <f>(C5+C8+C11)/3</f>
        <v>24.99721511293389</v>
      </c>
      <c r="E5" s="20">
        <v>26.459775460766501</v>
      </c>
      <c r="F5" s="50">
        <f>(E5+E6+E7)/3</f>
        <v>26.308109142039196</v>
      </c>
      <c r="G5" s="49">
        <f>(F5+F8+F11)/3</f>
        <v>25.658580221177221</v>
      </c>
      <c r="H5" s="49">
        <f>(C5-F5)-(25-25.66)</f>
        <v>0.15269552941540354</v>
      </c>
      <c r="I5" s="48">
        <f>2^-H5</f>
        <v>0.89956813960964355</v>
      </c>
      <c r="K5" s="26"/>
      <c r="M5" s="20" t="s">
        <v>76</v>
      </c>
      <c r="N5" s="20">
        <v>32.008236049414492</v>
      </c>
      <c r="O5" s="49">
        <f>(N5+N6+N7)/3</f>
        <v>32.087390821275939</v>
      </c>
      <c r="P5" s="49">
        <f>(O5+O8+O11)/3</f>
        <v>32.125951359952275</v>
      </c>
      <c r="Q5" s="25">
        <v>23.9963470934414</v>
      </c>
      <c r="R5" s="50">
        <f>(Q5+Q6+Q7)/3</f>
        <v>24.112695996397758</v>
      </c>
      <c r="S5" s="49">
        <f>(R5+R8+R11)/3</f>
        <v>24.046106179107909</v>
      </c>
      <c r="T5" s="49">
        <f>(O5-R5)-(32.13-24.05)</f>
        <v>-0.10530517512182058</v>
      </c>
      <c r="U5" s="48">
        <f>2^-T5</f>
        <v>1.0757219152207873</v>
      </c>
      <c r="X5" s="20" t="s">
        <v>76</v>
      </c>
      <c r="Y5" s="20">
        <v>24.8186282468934</v>
      </c>
      <c r="Z5" s="49">
        <f>(Y5+Y6+Y7)/3</f>
        <v>24.427322704200336</v>
      </c>
      <c r="AA5" s="49">
        <f>(Z5+Z8+Z11)/3</f>
        <v>24.307532561376647</v>
      </c>
      <c r="AB5" s="20">
        <v>26.666471462275599</v>
      </c>
      <c r="AC5" s="50">
        <f>(AB5+AB6+AB7)/3</f>
        <v>26.710097997325907</v>
      </c>
      <c r="AD5" s="49">
        <f>(AC5+AC8+AC11)/3</f>
        <v>26.659048220916095</v>
      </c>
      <c r="AE5" s="49">
        <f>(Z5-AC5)-(24.31-26.66)</f>
        <v>6.7224706874430495E-2</v>
      </c>
      <c r="AF5" s="48">
        <f>2^-AE5</f>
        <v>0.95447233878307336</v>
      </c>
      <c r="AI5" s="20" t="s">
        <v>76</v>
      </c>
      <c r="AJ5" s="20">
        <v>25.276462634859847</v>
      </c>
      <c r="AK5" s="49">
        <f>(AJ5+AJ6+AJ7)/3</f>
        <v>25.377667290925064</v>
      </c>
      <c r="AL5" s="49">
        <f>(AK5+AK8+AK11)/3</f>
        <v>25.540790326291319</v>
      </c>
      <c r="AM5" s="20">
        <v>25.5918956958925</v>
      </c>
      <c r="AN5" s="50">
        <f>(AM5+AM6+AM7)/3</f>
        <v>25.5489888846346</v>
      </c>
      <c r="AO5" s="49">
        <f>(AN5+AN8+AN11)/3</f>
        <v>25.709524288474878</v>
      </c>
      <c r="AP5" s="49">
        <f>(AK5-AN5)-(25.54-25.71)</f>
        <v>-1.3215937095338859E-3</v>
      </c>
      <c r="AQ5" s="48">
        <f>2^-AP5</f>
        <v>1.0009164786637623</v>
      </c>
      <c r="AT5" s="20" t="s">
        <v>76</v>
      </c>
      <c r="AU5" s="23">
        <v>26.301575127865409</v>
      </c>
      <c r="AV5" s="49">
        <f>(AU5+AU6+AU7)/3</f>
        <v>26.10934287353588</v>
      </c>
      <c r="AW5" s="49">
        <f>(AV5+AV8+AV11)/3</f>
        <v>25.704429378524299</v>
      </c>
      <c r="AX5" s="23">
        <v>25.381469832829001</v>
      </c>
      <c r="AY5" s="50">
        <f>(AX5+AX6+AX7)/3</f>
        <v>25.721493716435575</v>
      </c>
      <c r="AZ5" s="49">
        <f>(AY5+AY8+AY11)/3</f>
        <v>25.130165316184318</v>
      </c>
      <c r="BA5" s="49">
        <f>(AV5-AY5)-(25.7-25.13)</f>
        <v>-0.18215084289969496</v>
      </c>
      <c r="BB5" s="48">
        <f>2^-BA5</f>
        <v>1.1345741056398879</v>
      </c>
      <c r="BE5" s="20" t="s">
        <v>76</v>
      </c>
      <c r="BF5" s="25">
        <v>20.928901652467886</v>
      </c>
      <c r="BG5" s="49">
        <f>(BF5+BF6+BF7)/3</f>
        <v>21.116767622720065</v>
      </c>
      <c r="BH5" s="49">
        <f>(BG5+BG8+BG11)/3</f>
        <v>20.734120653106753</v>
      </c>
      <c r="BI5" s="25">
        <v>27.133793476332666</v>
      </c>
      <c r="BJ5" s="50">
        <f>(BI5+BI6+BI7)/3</f>
        <v>26.825848481388146</v>
      </c>
      <c r="BK5" s="49">
        <f>(BJ5+BJ8+BJ11)/3</f>
        <v>26.263799771150854</v>
      </c>
      <c r="BL5" s="49">
        <f>(BG5-BJ5)-(20.73-26.26)</f>
        <v>-0.17908085866807966</v>
      </c>
      <c r="BM5" s="48">
        <f>2^-BL5</f>
        <v>1.132162354588212</v>
      </c>
      <c r="BP5" s="20" t="s">
        <v>76</v>
      </c>
      <c r="BQ5" s="20">
        <v>24.0335979461669</v>
      </c>
      <c r="BR5" s="49">
        <f>(BQ5+BQ6+BQ7)/3</f>
        <v>23.730483373006134</v>
      </c>
      <c r="BS5" s="49">
        <f>(BR5+BR8+BR11)/3</f>
        <v>23.427365218268477</v>
      </c>
      <c r="BT5" s="20">
        <v>27.9375495910644</v>
      </c>
      <c r="BU5" s="50">
        <f>(BT5+BT6+BT7)/3</f>
        <v>27.9010782241821</v>
      </c>
      <c r="BV5" s="49">
        <f>(BU5+BU8+BU11)/3</f>
        <v>27.584550348917617</v>
      </c>
      <c r="BW5" s="49">
        <f>(BR5-BU5)-(23.43-27.58)</f>
        <v>-2.0594851175967932E-2</v>
      </c>
      <c r="BX5" s="48">
        <f>2^-BW5</f>
        <v>1.0143776411721555</v>
      </c>
      <c r="CA5" s="20" t="s">
        <v>76</v>
      </c>
      <c r="CB5" s="20">
        <v>23.600349860155713</v>
      </c>
      <c r="CC5" s="49">
        <f>(CB5+CB6+CB7)/3</f>
        <v>23.456934194747635</v>
      </c>
      <c r="CD5" s="49">
        <f>(CC5+CC8+CC11)/3</f>
        <v>23.32127455009287</v>
      </c>
      <c r="CE5" s="20">
        <v>25.712976010907401</v>
      </c>
      <c r="CF5" s="50">
        <f>(CE5+CE6+CE7)/3</f>
        <v>25.687459107133037</v>
      </c>
      <c r="CG5" s="49">
        <f>(CF5+CF8+CF11)/3</f>
        <v>25.428663457078667</v>
      </c>
      <c r="CH5" s="49">
        <f>(CC5-CF5)-(23.32-25.43)</f>
        <v>-0.12052491238540242</v>
      </c>
      <c r="CI5" s="48">
        <f>2^-CH5</f>
        <v>1.0871303337520597</v>
      </c>
      <c r="CL5" s="20" t="s">
        <v>76</v>
      </c>
      <c r="CM5" s="20">
        <v>16.999929176498998</v>
      </c>
      <c r="CN5" s="49">
        <f>(CM5+CM6+CM7)/3</f>
        <v>16.794574132129565</v>
      </c>
      <c r="CO5" s="49">
        <f>(CN5+CN8+CN11)/3</f>
        <v>16.323839547285456</v>
      </c>
      <c r="CP5" s="20">
        <v>22.570909775071598</v>
      </c>
      <c r="CQ5" s="50">
        <f>(CP5+CP6+CP7)/3</f>
        <v>22.759345415151568</v>
      </c>
      <c r="CR5" s="49">
        <f>(CQ5+CQ8+CQ11)/3</f>
        <v>22.487438531107031</v>
      </c>
      <c r="CS5" s="49">
        <f>(CN5-CQ5)-(16.32-22.49)</f>
        <v>0.20522871697799516</v>
      </c>
      <c r="CT5" s="48">
        <f>2^-CS5</f>
        <v>0.86740116321682792</v>
      </c>
    </row>
    <row r="6" spans="1:98" x14ac:dyDescent="0.25">
      <c r="A6" s="20" t="s">
        <v>77</v>
      </c>
      <c r="B6" s="25">
        <v>25.706292196174498</v>
      </c>
      <c r="C6" s="49"/>
      <c r="D6" s="49"/>
      <c r="E6" s="20">
        <v>26.223109489978583</v>
      </c>
      <c r="F6" s="50"/>
      <c r="G6" s="49"/>
      <c r="H6" s="49"/>
      <c r="I6" s="48"/>
      <c r="J6" s="35"/>
      <c r="K6" s="26"/>
      <c r="M6" s="20" t="s">
        <v>77</v>
      </c>
      <c r="N6" s="25">
        <v>32.09987892647073</v>
      </c>
      <c r="O6" s="49"/>
      <c r="P6" s="49"/>
      <c r="Q6" s="25">
        <v>23.895711566020779</v>
      </c>
      <c r="R6" s="50"/>
      <c r="S6" s="49"/>
      <c r="T6" s="49"/>
      <c r="U6" s="48"/>
      <c r="X6" s="20" t="s">
        <v>77</v>
      </c>
      <c r="Y6" s="20">
        <v>24.069350494840599</v>
      </c>
      <c r="Z6" s="49"/>
      <c r="AA6" s="49"/>
      <c r="AB6" s="20">
        <v>26.420391199042882</v>
      </c>
      <c r="AC6" s="50"/>
      <c r="AD6" s="49"/>
      <c r="AE6" s="49"/>
      <c r="AF6" s="48"/>
      <c r="AI6" s="20" t="s">
        <v>77</v>
      </c>
      <c r="AJ6" s="20">
        <v>25.8122052803236</v>
      </c>
      <c r="AK6" s="49"/>
      <c r="AL6" s="49"/>
      <c r="AM6" s="20">
        <v>25.072748740043401</v>
      </c>
      <c r="AN6" s="50"/>
      <c r="AO6" s="49"/>
      <c r="AP6" s="49"/>
      <c r="AQ6" s="48"/>
      <c r="AT6" s="20" t="s">
        <v>77</v>
      </c>
      <c r="AU6" s="23">
        <v>25.983777285873</v>
      </c>
      <c r="AV6" s="49"/>
      <c r="AW6" s="49"/>
      <c r="AX6" s="23">
        <v>25.7948509333755</v>
      </c>
      <c r="AY6" s="50"/>
      <c r="AZ6" s="49"/>
      <c r="BA6" s="49"/>
      <c r="BB6" s="48"/>
      <c r="BE6" s="20" t="s">
        <v>77</v>
      </c>
      <c r="BF6" s="25">
        <v>21.0713002596389</v>
      </c>
      <c r="BG6" s="49"/>
      <c r="BH6" s="49"/>
      <c r="BI6" s="25">
        <v>26.851236819776968</v>
      </c>
      <c r="BJ6" s="50"/>
      <c r="BK6" s="49"/>
      <c r="BL6" s="49"/>
      <c r="BM6" s="48"/>
      <c r="BP6" s="20" t="s">
        <v>77</v>
      </c>
      <c r="BQ6" s="20">
        <v>23.7607021331787</v>
      </c>
      <c r="BR6" s="49"/>
      <c r="BS6" s="49"/>
      <c r="BT6" s="20">
        <v>27.864606857299801</v>
      </c>
      <c r="BU6" s="50"/>
      <c r="BV6" s="49"/>
      <c r="BW6" s="49"/>
      <c r="BX6" s="48"/>
      <c r="CA6" s="20" t="s">
        <v>77</v>
      </c>
      <c r="CB6" s="20">
        <v>23.1468518626729</v>
      </c>
      <c r="CC6" s="49"/>
      <c r="CD6" s="49"/>
      <c r="CE6" s="20">
        <v>25.995275536691999</v>
      </c>
      <c r="CF6" s="50"/>
      <c r="CG6" s="49"/>
      <c r="CH6" s="49"/>
      <c r="CI6" s="48"/>
      <c r="CL6" s="20" t="s">
        <v>77</v>
      </c>
      <c r="CM6" s="20">
        <v>16.255885754426799</v>
      </c>
      <c r="CN6" s="49"/>
      <c r="CO6" s="49"/>
      <c r="CP6" s="20">
        <v>23.114447721898198</v>
      </c>
      <c r="CQ6" s="50"/>
      <c r="CR6" s="49"/>
      <c r="CS6" s="49"/>
      <c r="CT6" s="48"/>
    </row>
    <row r="7" spans="1:98" x14ac:dyDescent="0.25">
      <c r="A7" s="20" t="s">
        <v>78</v>
      </c>
      <c r="B7" s="25">
        <v>25.734138004787901</v>
      </c>
      <c r="C7" s="49"/>
      <c r="D7" s="49"/>
      <c r="E7" s="20">
        <v>26.241442475372502</v>
      </c>
      <c r="F7" s="50"/>
      <c r="G7" s="49"/>
      <c r="H7" s="49"/>
      <c r="I7" s="48"/>
      <c r="J7" s="26"/>
      <c r="K7" s="26"/>
      <c r="L7" s="26"/>
      <c r="M7" s="20" t="s">
        <v>78</v>
      </c>
      <c r="N7" s="25">
        <v>32.154057487942602</v>
      </c>
      <c r="O7" s="49"/>
      <c r="P7" s="49"/>
      <c r="Q7" s="20">
        <v>24.446029329731083</v>
      </c>
      <c r="R7" s="50"/>
      <c r="S7" s="49"/>
      <c r="T7" s="49"/>
      <c r="U7" s="48"/>
      <c r="X7" s="20" t="s">
        <v>78</v>
      </c>
      <c r="Y7" s="20">
        <v>24.393989370867001</v>
      </c>
      <c r="Z7" s="49"/>
      <c r="AA7" s="49"/>
      <c r="AB7" s="20">
        <v>27.043431330659249</v>
      </c>
      <c r="AC7" s="50"/>
      <c r="AD7" s="49"/>
      <c r="AE7" s="49"/>
      <c r="AF7" s="48"/>
      <c r="AI7" s="20" t="s">
        <v>78</v>
      </c>
      <c r="AJ7" s="20">
        <v>25.044333957591743</v>
      </c>
      <c r="AK7" s="49"/>
      <c r="AL7" s="49"/>
      <c r="AM7" s="20">
        <v>25.982322217967901</v>
      </c>
      <c r="AN7" s="50"/>
      <c r="AO7" s="49"/>
      <c r="AP7" s="49"/>
      <c r="AQ7" s="48"/>
      <c r="AT7" s="20" t="s">
        <v>78</v>
      </c>
      <c r="AU7" s="23">
        <v>26.042676206869228</v>
      </c>
      <c r="AV7" s="49"/>
      <c r="AW7" s="49"/>
      <c r="AX7" s="23">
        <v>25.988160383102226</v>
      </c>
      <c r="AY7" s="50"/>
      <c r="AZ7" s="49"/>
      <c r="BA7" s="49"/>
      <c r="BB7" s="48"/>
      <c r="BE7" s="20" t="s">
        <v>78</v>
      </c>
      <c r="BF7" s="25">
        <v>21.35010095605341</v>
      </c>
      <c r="BG7" s="49"/>
      <c r="BH7" s="49"/>
      <c r="BI7" s="25">
        <v>26.4925151480548</v>
      </c>
      <c r="BJ7" s="50"/>
      <c r="BK7" s="49"/>
      <c r="BL7" s="49"/>
      <c r="BM7" s="48"/>
      <c r="BP7" s="20" t="s">
        <v>78</v>
      </c>
      <c r="BQ7" s="20">
        <v>23.397150039672798</v>
      </c>
      <c r="BR7" s="49"/>
      <c r="BS7" s="49"/>
      <c r="BT7" s="20">
        <v>27.9010782241821</v>
      </c>
      <c r="BU7" s="50"/>
      <c r="BV7" s="49"/>
      <c r="BW7" s="49"/>
      <c r="BX7" s="48"/>
      <c r="CA7" s="20" t="s">
        <v>78</v>
      </c>
      <c r="CB7" s="20">
        <v>23.623600861414303</v>
      </c>
      <c r="CC7" s="49"/>
      <c r="CD7" s="49"/>
      <c r="CE7" s="20">
        <v>25.354125773799701</v>
      </c>
      <c r="CF7" s="50"/>
      <c r="CG7" s="49"/>
      <c r="CH7" s="49"/>
      <c r="CI7" s="48"/>
      <c r="CL7" s="20" t="s">
        <v>78</v>
      </c>
      <c r="CM7" s="20">
        <v>17.127907465462901</v>
      </c>
      <c r="CN7" s="49"/>
      <c r="CO7" s="49"/>
      <c r="CP7" s="20">
        <v>22.5926787484849</v>
      </c>
      <c r="CQ7" s="50"/>
      <c r="CR7" s="49"/>
      <c r="CS7" s="49"/>
      <c r="CT7" s="48"/>
    </row>
    <row r="8" spans="1:98" x14ac:dyDescent="0.25">
      <c r="A8" s="20" t="s">
        <v>79</v>
      </c>
      <c r="B8" s="20">
        <v>25.201635039347135</v>
      </c>
      <c r="C8" s="49">
        <f t="shared" ref="C8" si="0">(B8+B9+B10)/3</f>
        <v>24.641996938849996</v>
      </c>
      <c r="D8" s="49"/>
      <c r="E8" s="20">
        <v>25.340574765040813</v>
      </c>
      <c r="F8" s="50">
        <f t="shared" ref="F8" si="1">(E8+E9+E10)/3</f>
        <v>25.372317592268569</v>
      </c>
      <c r="G8" s="49"/>
      <c r="H8" s="49">
        <f t="shared" ref="H8" si="2">(C8-F8)-(25-25.66)</f>
        <v>-7.0320653418573187E-2</v>
      </c>
      <c r="I8" s="48">
        <f t="shared" ref="I8" si="3">2^-H8</f>
        <v>1.0499500195965052</v>
      </c>
      <c r="K8" s="26"/>
      <c r="L8" s="26"/>
      <c r="M8" s="20" t="s">
        <v>79</v>
      </c>
      <c r="N8" s="20">
        <v>32.271559071384701</v>
      </c>
      <c r="O8" s="49">
        <f t="shared" ref="O8" si="4">(N8+N9+N10)/3</f>
        <v>32.12033465649273</v>
      </c>
      <c r="P8" s="49"/>
      <c r="Q8" s="20">
        <v>23.8916206634639</v>
      </c>
      <c r="R8" s="50">
        <f t="shared" ref="R8" si="5">(Q8+Q9+Q10)/3</f>
        <v>23.923801636101867</v>
      </c>
      <c r="S8" s="49"/>
      <c r="T8" s="49">
        <f t="shared" ref="T8" si="6">(O8-R8)-(32.13-24.05)</f>
        <v>0.116533020390861</v>
      </c>
      <c r="U8" s="48">
        <f t="shared" ref="U8" si="7">2^-T8</f>
        <v>0.92240163772378647</v>
      </c>
      <c r="X8" s="20" t="s">
        <v>79</v>
      </c>
      <c r="Y8" s="20">
        <v>24.055417512425375</v>
      </c>
      <c r="Z8" s="49">
        <f t="shared" ref="Z8" si="8">(Y8+Y9+Y10)/3</f>
        <v>24.343158844903993</v>
      </c>
      <c r="AA8" s="49"/>
      <c r="AB8" s="20">
        <v>26.985811250829801</v>
      </c>
      <c r="AC8" s="50">
        <f t="shared" ref="AC8" si="9">(AB8+AB9+AB10)/3</f>
        <v>26.571004528929183</v>
      </c>
      <c r="AD8" s="49"/>
      <c r="AE8" s="49">
        <f t="shared" ref="AE8" si="10">(Z8-AC8)-(24.31-26.66)</f>
        <v>0.12215431597481086</v>
      </c>
      <c r="AF8" s="48">
        <f t="shared" ref="AF8" si="11">2^-AE8</f>
        <v>0.91881459842936886</v>
      </c>
      <c r="AI8" s="20" t="s">
        <v>79</v>
      </c>
      <c r="AJ8" s="20">
        <v>26.024104282464901</v>
      </c>
      <c r="AK8" s="49">
        <f t="shared" ref="AK8" si="12">(AJ8+AJ9+AJ10)/3</f>
        <v>25.615944700865331</v>
      </c>
      <c r="AL8" s="49"/>
      <c r="AM8" s="20">
        <v>26.014320518155738</v>
      </c>
      <c r="AN8" s="50">
        <f t="shared" ref="AN8" si="13">(AM8+AM9+AM10)/3</f>
        <v>25.751575897248262</v>
      </c>
      <c r="AO8" s="49"/>
      <c r="AP8" s="49">
        <f t="shared" ref="AP8" si="14">(AK8-AN8)-(25.54-25.71)</f>
        <v>3.4368803617070398E-2</v>
      </c>
      <c r="AQ8" s="48">
        <f t="shared" ref="AQ8" si="15">2^-AP8</f>
        <v>0.97645887980535118</v>
      </c>
      <c r="AT8" s="20" t="s">
        <v>79</v>
      </c>
      <c r="AU8" s="23">
        <v>25.889728217053307</v>
      </c>
      <c r="AV8" s="49">
        <f t="shared" ref="AV8" si="16">(AU8+AU9+AU10)/3</f>
        <v>25.559148688631552</v>
      </c>
      <c r="AW8" s="49"/>
      <c r="AX8" s="23">
        <v>24.928501231064601</v>
      </c>
      <c r="AY8" s="50">
        <f t="shared" ref="AY8" si="17">(AX8+AX9+AX10)/3</f>
        <v>24.878600242926598</v>
      </c>
      <c r="AZ8" s="49"/>
      <c r="BA8" s="49">
        <f t="shared" ref="BA8" si="18">(AV8-AY8)-(25.7-25.13)</f>
        <v>0.11054844570495348</v>
      </c>
      <c r="BB8" s="48">
        <f t="shared" ref="BB8" si="19">2^-BA8</f>
        <v>0.92623588305367932</v>
      </c>
      <c r="BE8" s="20" t="s">
        <v>79</v>
      </c>
      <c r="BF8" s="25">
        <v>20.748818494958812</v>
      </c>
      <c r="BG8" s="49">
        <f t="shared" ref="BG8" si="20">(BF8+BF9+BF10)/3</f>
        <v>20.526426171924033</v>
      </c>
      <c r="BH8" s="49"/>
      <c r="BI8" s="20">
        <v>26.335915195513699</v>
      </c>
      <c r="BJ8" s="50">
        <f t="shared" ref="BJ8" si="21">(BI8+BI9+BI10)/3</f>
        <v>25.908521920651665</v>
      </c>
      <c r="BK8" s="49"/>
      <c r="BL8" s="49">
        <f t="shared" ref="BL8" si="22">(BG8-BJ8)-(20.73-26.26)</f>
        <v>0.14790425127236873</v>
      </c>
      <c r="BM8" s="48">
        <f t="shared" ref="BM8" si="23">2^-BL8</f>
        <v>0.90256062658282077</v>
      </c>
      <c r="BP8" s="20" t="s">
        <v>79</v>
      </c>
      <c r="BQ8" s="20">
        <v>23.25584602355957</v>
      </c>
      <c r="BR8" s="49">
        <f t="shared" ref="BR8" si="24">(BQ8+BQ9+BQ10)/3</f>
        <v>23.349331919352206</v>
      </c>
      <c r="BS8" s="49"/>
      <c r="BT8" s="20">
        <v>26.872627258300781</v>
      </c>
      <c r="BU8" s="50">
        <f t="shared" ref="BU8" si="25">(BT8+BT9+BT10)/3</f>
        <v>27.48497765858966</v>
      </c>
      <c r="BV8" s="49"/>
      <c r="BW8" s="49">
        <f t="shared" ref="BW8" si="26">(BR8-BU8)-(23.43-27.58)</f>
        <v>1.4354260762544868E-2</v>
      </c>
      <c r="BX8" s="48">
        <f t="shared" ref="BX8" si="27">2^-BW8</f>
        <v>0.99009971829390475</v>
      </c>
      <c r="CA8" s="20" t="s">
        <v>79</v>
      </c>
      <c r="CB8" s="20">
        <v>23.40203982585999</v>
      </c>
      <c r="CC8" s="49">
        <f t="shared" ref="CC8" si="28">(CB8+CB9+CB10)/3</f>
        <v>23.014346884848123</v>
      </c>
      <c r="CD8" s="49"/>
      <c r="CE8" s="20">
        <v>25.645232323148544</v>
      </c>
      <c r="CF8" s="50">
        <f t="shared" ref="CF8" si="29">(CE8+CE9+CE10)/3</f>
        <v>25.279392659148318</v>
      </c>
      <c r="CG8" s="49"/>
      <c r="CH8" s="49">
        <f t="shared" ref="CH8" si="30">(CC8-CF8)-(23.32-25.43)</f>
        <v>-0.15504577430019495</v>
      </c>
      <c r="CI8" s="48">
        <f t="shared" ref="CI8" si="31">2^-CH8</f>
        <v>1.1134569457944539</v>
      </c>
      <c r="CL8" s="20" t="s">
        <v>79</v>
      </c>
      <c r="CM8" s="20">
        <v>16.371102668818615</v>
      </c>
      <c r="CN8" s="49">
        <f t="shared" ref="CN8" si="32">(CM8+CM9+CM10)/3</f>
        <v>16.147388442015838</v>
      </c>
      <c r="CO8" s="49"/>
      <c r="CP8" s="20">
        <v>22.310700295593598</v>
      </c>
      <c r="CQ8" s="50">
        <f t="shared" ref="CQ8" si="33">(CP8+CP9+CP10)/3</f>
        <v>22.328733783800264</v>
      </c>
      <c r="CR8" s="49"/>
      <c r="CS8" s="49">
        <f t="shared" ref="CS8" si="34">(CN8-CQ8)-(16.32-22.49)</f>
        <v>-1.1345341784426921E-2</v>
      </c>
      <c r="CT8" s="48">
        <f t="shared" ref="CT8" si="35">2^-CS8</f>
        <v>1.0078949940671049</v>
      </c>
    </row>
    <row r="9" spans="1:98" x14ac:dyDescent="0.25">
      <c r="A9" s="20" t="s">
        <v>80</v>
      </c>
      <c r="B9" s="25">
        <v>24.149025505019559</v>
      </c>
      <c r="C9" s="49"/>
      <c r="D9" s="49"/>
      <c r="E9" s="20">
        <v>25.470727086162995</v>
      </c>
      <c r="F9" s="50"/>
      <c r="G9" s="49"/>
      <c r="H9" s="49"/>
      <c r="I9" s="48"/>
      <c r="L9" s="26"/>
      <c r="M9" s="20" t="s">
        <v>80</v>
      </c>
      <c r="N9" s="20">
        <v>32.735776908267439</v>
      </c>
      <c r="O9" s="49"/>
      <c r="P9" s="49"/>
      <c r="Q9" s="20">
        <v>23.9026492754065</v>
      </c>
      <c r="R9" s="50"/>
      <c r="S9" s="49"/>
      <c r="T9" s="49"/>
      <c r="U9" s="48"/>
      <c r="X9" s="20" t="s">
        <v>80</v>
      </c>
      <c r="Y9" s="20">
        <v>24.590900177382601</v>
      </c>
      <c r="Z9" s="49"/>
      <c r="AA9" s="49"/>
      <c r="AB9" s="20">
        <v>26.122864473695248</v>
      </c>
      <c r="AC9" s="50"/>
      <c r="AD9" s="49"/>
      <c r="AE9" s="49"/>
      <c r="AF9" s="48"/>
      <c r="AI9" s="20" t="s">
        <v>80</v>
      </c>
      <c r="AJ9" s="20">
        <v>25.621118452599099</v>
      </c>
      <c r="AK9" s="49"/>
      <c r="AL9" s="49"/>
      <c r="AM9" s="20">
        <v>25.822164609674154</v>
      </c>
      <c r="AN9" s="50"/>
      <c r="AO9" s="49"/>
      <c r="AP9" s="49"/>
      <c r="AQ9" s="48"/>
      <c r="AT9" s="20" t="s">
        <v>80</v>
      </c>
      <c r="AU9" s="23">
        <v>25.328569160209799</v>
      </c>
      <c r="AV9" s="49"/>
      <c r="AW9" s="49"/>
      <c r="AX9" s="23">
        <v>24.828699254788599</v>
      </c>
      <c r="AY9" s="50"/>
      <c r="AZ9" s="49"/>
      <c r="BA9" s="49"/>
      <c r="BB9" s="48"/>
      <c r="BE9" s="20" t="s">
        <v>80</v>
      </c>
      <c r="BF9" s="20">
        <v>20.637367182222601</v>
      </c>
      <c r="BG9" s="49"/>
      <c r="BH9" s="49"/>
      <c r="BI9" s="20">
        <v>25.9477953124563</v>
      </c>
      <c r="BJ9" s="50"/>
      <c r="BK9" s="49"/>
      <c r="BL9" s="49"/>
      <c r="BM9" s="48"/>
      <c r="BP9" s="20" t="s">
        <v>80</v>
      </c>
      <c r="BQ9" s="20">
        <v>23.509484481811501</v>
      </c>
      <c r="BR9" s="49"/>
      <c r="BS9" s="49"/>
      <c r="BT9" s="20">
        <v>27.530661392211901</v>
      </c>
      <c r="BU9" s="50"/>
      <c r="BV9" s="49"/>
      <c r="BW9" s="49"/>
      <c r="BX9" s="48"/>
      <c r="CA9" s="20" t="s">
        <v>80</v>
      </c>
      <c r="CB9" s="20">
        <v>22.959987277169599</v>
      </c>
      <c r="CC9" s="49"/>
      <c r="CD9" s="49"/>
      <c r="CE9" s="20">
        <v>25.146886328481401</v>
      </c>
      <c r="CF9" s="50"/>
      <c r="CG9" s="49"/>
      <c r="CH9" s="49"/>
      <c r="CI9" s="48"/>
      <c r="CL9" s="20" t="s">
        <v>80</v>
      </c>
      <c r="CM9" s="20">
        <v>15.923674215213065</v>
      </c>
      <c r="CN9" s="49"/>
      <c r="CO9" s="49"/>
      <c r="CP9" s="20">
        <v>22.0467672720069</v>
      </c>
      <c r="CQ9" s="50"/>
      <c r="CR9" s="49"/>
      <c r="CS9" s="49"/>
      <c r="CT9" s="48"/>
    </row>
    <row r="10" spans="1:98" x14ac:dyDescent="0.25">
      <c r="A10" s="20" t="s">
        <v>81</v>
      </c>
      <c r="B10" s="25">
        <v>24.575330272183301</v>
      </c>
      <c r="C10" s="49"/>
      <c r="D10" s="49"/>
      <c r="E10" s="20">
        <v>25.305650925601899</v>
      </c>
      <c r="F10" s="50"/>
      <c r="G10" s="49"/>
      <c r="H10" s="49"/>
      <c r="I10" s="48"/>
      <c r="L10" s="26"/>
      <c r="M10" s="20" t="s">
        <v>81</v>
      </c>
      <c r="N10" s="25">
        <v>31.353667989826043</v>
      </c>
      <c r="O10" s="49"/>
      <c r="P10" s="49"/>
      <c r="Q10" s="20">
        <v>23.977134969435198</v>
      </c>
      <c r="R10" s="50"/>
      <c r="S10" s="49"/>
      <c r="T10" s="49"/>
      <c r="U10" s="48"/>
      <c r="X10" s="20" t="s">
        <v>81</v>
      </c>
      <c r="Y10" s="20">
        <v>24.383158844903999</v>
      </c>
      <c r="Z10" s="49"/>
      <c r="AA10" s="49"/>
      <c r="AB10" s="20">
        <v>26.604337862262501</v>
      </c>
      <c r="AC10" s="50"/>
      <c r="AD10" s="49"/>
      <c r="AE10" s="49"/>
      <c r="AF10" s="48"/>
      <c r="AI10" s="20" t="s">
        <v>81</v>
      </c>
      <c r="AJ10" s="20">
        <v>25.202611367532</v>
      </c>
      <c r="AK10" s="49"/>
      <c r="AL10" s="49"/>
      <c r="AM10" s="20">
        <v>25.418242563914902</v>
      </c>
      <c r="AN10" s="50"/>
      <c r="AO10" s="49"/>
      <c r="AP10" s="49"/>
      <c r="AQ10" s="48"/>
      <c r="AT10" s="20" t="s">
        <v>81</v>
      </c>
      <c r="AU10" s="23">
        <v>25.459148688631547</v>
      </c>
      <c r="AV10" s="49"/>
      <c r="AW10" s="49"/>
      <c r="AX10" s="23">
        <v>24.878600242926598</v>
      </c>
      <c r="AY10" s="50"/>
      <c r="AZ10" s="49"/>
      <c r="BA10" s="49"/>
      <c r="BB10" s="48"/>
      <c r="BE10" s="20" t="s">
        <v>81</v>
      </c>
      <c r="BF10" s="20">
        <v>20.19309283859068</v>
      </c>
      <c r="BG10" s="49"/>
      <c r="BH10" s="49"/>
      <c r="BI10" s="20">
        <v>25.441855253985</v>
      </c>
      <c r="BJ10" s="50"/>
      <c r="BK10" s="49"/>
      <c r="BL10" s="49"/>
      <c r="BM10" s="48"/>
      <c r="BP10" s="20" t="s">
        <v>81</v>
      </c>
      <c r="BQ10" s="20">
        <v>23.282665252685547</v>
      </c>
      <c r="BR10" s="49"/>
      <c r="BS10" s="49"/>
      <c r="BT10" s="20">
        <v>28.051644325256301</v>
      </c>
      <c r="BU10" s="50"/>
      <c r="BV10" s="49"/>
      <c r="BW10" s="49"/>
      <c r="BX10" s="48"/>
      <c r="CA10" s="20" t="s">
        <v>81</v>
      </c>
      <c r="CB10" s="20">
        <v>22.681013551514773</v>
      </c>
      <c r="CC10" s="49"/>
      <c r="CD10" s="49"/>
      <c r="CE10" s="20">
        <v>25.046059325815001</v>
      </c>
      <c r="CF10" s="50"/>
      <c r="CG10" s="49"/>
      <c r="CH10" s="49"/>
      <c r="CI10" s="48"/>
      <c r="CL10" s="20" t="s">
        <v>81</v>
      </c>
      <c r="CM10" s="20">
        <v>16.147388442015838</v>
      </c>
      <c r="CN10" s="49"/>
      <c r="CO10" s="49"/>
      <c r="CP10" s="20">
        <v>22.6287337838003</v>
      </c>
      <c r="CQ10" s="50"/>
      <c r="CR10" s="49"/>
      <c r="CS10" s="49"/>
      <c r="CT10" s="48"/>
    </row>
    <row r="11" spans="1:98" x14ac:dyDescent="0.25">
      <c r="A11" s="20" t="s">
        <v>82</v>
      </c>
      <c r="B11" s="20">
        <v>24.514935795696243</v>
      </c>
      <c r="C11" s="49">
        <f t="shared" ref="C11" si="36">(B11+B12+B13)/3</f>
        <v>24.548843728497076</v>
      </c>
      <c r="D11" s="49"/>
      <c r="E11" s="20">
        <v>24.70762098079949</v>
      </c>
      <c r="F11" s="50">
        <f t="shared" ref="F11" si="37">(E11+E12+E13)/3</f>
        <v>25.295313929223898</v>
      </c>
      <c r="G11" s="49"/>
      <c r="H11" s="49">
        <f t="shared" ref="H11" si="38">(C11-F11)-(25-25.66)</f>
        <v>-8.64702007268221E-2</v>
      </c>
      <c r="I11" s="48">
        <f t="shared" ref="I11" si="39">2^-H11</f>
        <v>1.0617692025859948</v>
      </c>
      <c r="L11" s="26"/>
      <c r="M11" s="20" t="s">
        <v>82</v>
      </c>
      <c r="N11" s="20">
        <v>32.379150781117104</v>
      </c>
      <c r="O11" s="49">
        <f t="shared" ref="O11" si="40">(N11+N12+N13)/3</f>
        <v>32.170128602088177</v>
      </c>
      <c r="P11" s="49"/>
      <c r="Q11" s="20">
        <v>24.309850386373199</v>
      </c>
      <c r="R11" s="50">
        <f t="shared" ref="R11" si="41">(Q11+Q12+Q13)/3</f>
        <v>24.101820904824098</v>
      </c>
      <c r="S11" s="49"/>
      <c r="T11" s="49">
        <f t="shared" ref="T11:T74" si="42">(O11-R11)-(32.13-24.05)</f>
        <v>-1.1692302735923477E-2</v>
      </c>
      <c r="U11" s="48">
        <f t="shared" ref="U11" si="43">2^-T11</f>
        <v>1.0081374169286144</v>
      </c>
      <c r="X11" s="20" t="s">
        <v>82</v>
      </c>
      <c r="Y11" s="20">
        <v>24.178577492033906</v>
      </c>
      <c r="Z11" s="49">
        <f t="shared" ref="Z11" si="44">(Y11+Y12+Y13)/3</f>
        <v>24.152116135025611</v>
      </c>
      <c r="AA11" s="49"/>
      <c r="AB11" s="20">
        <v>26.900537599504712</v>
      </c>
      <c r="AC11" s="50">
        <f t="shared" ref="AC11" si="45">(AB11+AB12+AB13)/3</f>
        <v>26.69604213649319</v>
      </c>
      <c r="AD11" s="49"/>
      <c r="AE11" s="49">
        <f t="shared" ref="AE11:AE20" si="46">(Z11-AC11)-(24.31-26.66)</f>
        <v>-0.19392600146757744</v>
      </c>
      <c r="AF11" s="48">
        <f t="shared" ref="AF11" si="47">2^-AE11</f>
        <v>1.1438723003450679</v>
      </c>
      <c r="AI11" s="20" t="s">
        <v>82</v>
      </c>
      <c r="AJ11" s="20">
        <v>25.229404998683687</v>
      </c>
      <c r="AK11" s="49">
        <f t="shared" ref="AK11" si="48">(AJ11+AJ12+AJ13)/3</f>
        <v>25.628758987083561</v>
      </c>
      <c r="AL11" s="49"/>
      <c r="AM11" s="20">
        <v>25.554091184607199</v>
      </c>
      <c r="AN11" s="50">
        <f t="shared" ref="AN11" si="49">(AM11+AM12+AM13)/3</f>
        <v>25.828008083541764</v>
      </c>
      <c r="AO11" s="49"/>
      <c r="AP11" s="49">
        <f t="shared" ref="AP11" si="50">(AK11-AN11)-(25.54-25.71)</f>
        <v>-2.9249096458201507E-2</v>
      </c>
      <c r="AQ11" s="48">
        <f t="shared" ref="AQ11" si="51">2^-AP11</f>
        <v>1.0204808407782804</v>
      </c>
      <c r="AT11" s="20" t="s">
        <v>82</v>
      </c>
      <c r="AU11" s="23">
        <v>25.694917731905011</v>
      </c>
      <c r="AV11" s="49">
        <f t="shared" ref="AV11" si="52">(AU11+AU12+AU13)/3</f>
        <v>25.444796573405466</v>
      </c>
      <c r="AW11" s="49"/>
      <c r="AX11" s="23">
        <v>24.947388821367401</v>
      </c>
      <c r="AY11" s="50">
        <f t="shared" ref="AY11" si="53">(AX11+AX12+AX13)/3</f>
        <v>24.790401989190787</v>
      </c>
      <c r="AZ11" s="49"/>
      <c r="BA11" s="49">
        <f t="shared" ref="BA11" si="54">(AV11-AY11)-(25.7-25.13)</f>
        <v>8.4394584214678048E-2</v>
      </c>
      <c r="BB11" s="48">
        <f t="shared" ref="BB11" si="55">2^-BA11</f>
        <v>0.94318025116073445</v>
      </c>
      <c r="BE11" s="20" t="s">
        <v>83</v>
      </c>
      <c r="BF11" s="25">
        <v>20.388740149020212</v>
      </c>
      <c r="BG11" s="49">
        <f t="shared" ref="BG11" si="56">(BF11+BF12+BF13)/3</f>
        <v>20.559168164676166</v>
      </c>
      <c r="BH11" s="49"/>
      <c r="BI11" s="20">
        <v>25.897445256202584</v>
      </c>
      <c r="BJ11" s="50">
        <f t="shared" ref="BJ11" si="57">(BI11+BI12+BI13)/3</f>
        <v>26.057028911412743</v>
      </c>
      <c r="BK11" s="49"/>
      <c r="BL11" s="49">
        <f t="shared" ref="BL11" si="58">(BG11-BJ11)-(20.73-26.26)</f>
        <v>3.2139253263423484E-2</v>
      </c>
      <c r="BM11" s="48">
        <f t="shared" ref="BM11" si="59">2^-BL11</f>
        <v>0.97796907237592878</v>
      </c>
      <c r="BP11" s="20" t="s">
        <v>82</v>
      </c>
      <c r="BQ11" s="25">
        <v>23.678043365478501</v>
      </c>
      <c r="BR11" s="49">
        <f t="shared" ref="BR11" si="60">(BQ11+BQ12+BQ13)/3</f>
        <v>23.202280362447098</v>
      </c>
      <c r="BS11" s="49"/>
      <c r="BT11" s="25">
        <v>27.118165969848633</v>
      </c>
      <c r="BU11" s="50">
        <f t="shared" ref="BU11" si="61">(BT11+BT12+BT13)/3</f>
        <v>27.367595163981093</v>
      </c>
      <c r="BV11" s="49"/>
      <c r="BW11" s="49">
        <f t="shared" ref="BW11:BW74" si="62">(BR11-BU11)-(23.43-27.58)</f>
        <v>-1.5314801533996558E-2</v>
      </c>
      <c r="BX11" s="48">
        <f t="shared" ref="BX11" si="63">2^-BW11</f>
        <v>1.0106719548847936</v>
      </c>
      <c r="CA11" s="20" t="s">
        <v>82</v>
      </c>
      <c r="CB11" s="20">
        <v>23.680791628539538</v>
      </c>
      <c r="CC11" s="49">
        <f t="shared" ref="CC11" si="64">(CB11+CB12+CB13)/3</f>
        <v>23.492542570682854</v>
      </c>
      <c r="CD11" s="49"/>
      <c r="CE11" s="20">
        <v>24.068921825494378</v>
      </c>
      <c r="CF11" s="50">
        <f t="shared" ref="CF11" si="65">(CE11+CE12+CE13)/3</f>
        <v>25.319138604954649</v>
      </c>
      <c r="CG11" s="49"/>
      <c r="CH11" s="49">
        <f t="shared" ref="CH11:CH74" si="66">(CC11-CF11)-(23.32-25.43)</f>
        <v>0.28340396572820481</v>
      </c>
      <c r="CI11" s="48">
        <f t="shared" ref="CI11" si="67">2^-CH11</f>
        <v>0.8216500867258405</v>
      </c>
      <c r="CL11" s="20" t="s">
        <v>82</v>
      </c>
      <c r="CM11" s="20">
        <v>15.836723968795392</v>
      </c>
      <c r="CN11" s="49">
        <f t="shared" ref="CN11" si="68">(CM11+CM12+CM13)/3</f>
        <v>16.029556067710956</v>
      </c>
      <c r="CO11" s="49"/>
      <c r="CP11" s="20">
        <v>22.685022384164693</v>
      </c>
      <c r="CQ11" s="50">
        <f t="shared" ref="CQ11" si="69">(CP11+CP12+CP13)/3</f>
        <v>22.374236394369262</v>
      </c>
      <c r="CR11" s="49"/>
      <c r="CS11" s="49">
        <f t="shared" ref="CS11:CS74" si="70">(CN11-CQ11)-(16.32-22.49)</f>
        <v>-0.17468032665830791</v>
      </c>
      <c r="CT11" s="48">
        <f t="shared" ref="CT11" si="71">2^-CS11</f>
        <v>1.1287142758236033</v>
      </c>
    </row>
    <row r="12" spans="1:98" x14ac:dyDescent="0.25">
      <c r="A12" s="20" t="s">
        <v>84</v>
      </c>
      <c r="B12" s="25">
        <v>24.649418327964586</v>
      </c>
      <c r="C12" s="49"/>
      <c r="D12" s="49"/>
      <c r="E12" s="20">
        <v>25.949673544315001</v>
      </c>
      <c r="F12" s="50"/>
      <c r="G12" s="49"/>
      <c r="H12" s="49"/>
      <c r="I12" s="48"/>
      <c r="L12" s="26"/>
      <c r="M12" s="20" t="s">
        <v>84</v>
      </c>
      <c r="N12" s="20">
        <v>32.294439756392599</v>
      </c>
      <c r="O12" s="49"/>
      <c r="P12" s="49"/>
      <c r="Q12" s="20">
        <v>23.560458089941701</v>
      </c>
      <c r="R12" s="50"/>
      <c r="S12" s="49"/>
      <c r="T12" s="49"/>
      <c r="U12" s="48"/>
      <c r="X12" s="20" t="s">
        <v>84</v>
      </c>
      <c r="Y12" s="20">
        <v>24.192321444684001</v>
      </c>
      <c r="Z12" s="49"/>
      <c r="AA12" s="49"/>
      <c r="AB12" s="20">
        <v>26.524880006815</v>
      </c>
      <c r="AC12" s="50"/>
      <c r="AD12" s="49"/>
      <c r="AE12" s="49"/>
      <c r="AF12" s="48"/>
      <c r="AI12" s="20" t="s">
        <v>84</v>
      </c>
      <c r="AJ12" s="20">
        <v>25.694779642150099</v>
      </c>
      <c r="AK12" s="49"/>
      <c r="AL12" s="49"/>
      <c r="AM12" s="20">
        <v>25.768591649143001</v>
      </c>
      <c r="AN12" s="50"/>
      <c r="AO12" s="49"/>
      <c r="AP12" s="49"/>
      <c r="AQ12" s="48"/>
      <c r="AT12" s="20" t="s">
        <v>84</v>
      </c>
      <c r="AU12" s="23">
        <v>25.061342081572601</v>
      </c>
      <c r="AV12" s="49"/>
      <c r="AW12" s="49"/>
      <c r="AX12" s="23">
        <v>25.300081823680845</v>
      </c>
      <c r="AY12" s="50"/>
      <c r="AZ12" s="49"/>
      <c r="BA12" s="49"/>
      <c r="BB12" s="48"/>
      <c r="BE12" s="20" t="s">
        <v>84</v>
      </c>
      <c r="BF12" s="20">
        <v>20.896262846998798</v>
      </c>
      <c r="BG12" s="49"/>
      <c r="BH12" s="49"/>
      <c r="BI12" s="25">
        <v>26.149945899956247</v>
      </c>
      <c r="BJ12" s="50"/>
      <c r="BK12" s="49"/>
      <c r="BL12" s="49"/>
      <c r="BM12" s="48"/>
      <c r="BP12" s="20" t="s">
        <v>84</v>
      </c>
      <c r="BQ12" s="25">
        <v>23.059850692749023</v>
      </c>
      <c r="BR12" s="49"/>
      <c r="BS12" s="49"/>
      <c r="BT12" s="25">
        <v>27.583691024780201</v>
      </c>
      <c r="BU12" s="50"/>
      <c r="BV12" s="49"/>
      <c r="BW12" s="49"/>
      <c r="BX12" s="48"/>
      <c r="CA12" s="20" t="s">
        <v>84</v>
      </c>
      <c r="CB12" s="20">
        <v>23.30429351282617</v>
      </c>
      <c r="CC12" s="49"/>
      <c r="CD12" s="49"/>
      <c r="CE12" s="20">
        <v>26.569355384414919</v>
      </c>
      <c r="CF12" s="50"/>
      <c r="CG12" s="49"/>
      <c r="CH12" s="49"/>
      <c r="CI12" s="48"/>
      <c r="CL12" s="20" t="s">
        <v>84</v>
      </c>
      <c r="CM12" s="20">
        <v>16.222388166626523</v>
      </c>
      <c r="CN12" s="49"/>
      <c r="CO12" s="49"/>
      <c r="CP12" s="20">
        <v>22.396783737907199</v>
      </c>
      <c r="CQ12" s="50"/>
      <c r="CR12" s="49"/>
      <c r="CS12" s="49"/>
      <c r="CT12" s="48"/>
    </row>
    <row r="13" spans="1:98" x14ac:dyDescent="0.25">
      <c r="A13" s="20" t="s">
        <v>85</v>
      </c>
      <c r="B13" s="25">
        <v>24.482177061830399</v>
      </c>
      <c r="C13" s="49"/>
      <c r="D13" s="49"/>
      <c r="E13" s="20">
        <v>25.2286472625572</v>
      </c>
      <c r="F13" s="50"/>
      <c r="G13" s="49"/>
      <c r="H13" s="49"/>
      <c r="I13" s="48"/>
      <c r="L13" s="26"/>
      <c r="M13" s="20" t="s">
        <v>85</v>
      </c>
      <c r="N13" s="25">
        <v>31.83679526875483</v>
      </c>
      <c r="O13" s="49"/>
      <c r="P13" s="49"/>
      <c r="Q13" s="20">
        <v>24.435154238157399</v>
      </c>
      <c r="R13" s="50"/>
      <c r="S13" s="49"/>
      <c r="T13" s="49"/>
      <c r="U13" s="48"/>
      <c r="X13" s="20" t="s">
        <v>85</v>
      </c>
      <c r="Y13" s="20">
        <v>24.085449468358931</v>
      </c>
      <c r="Z13" s="49"/>
      <c r="AA13" s="49"/>
      <c r="AB13" s="20">
        <v>26.662708803159855</v>
      </c>
      <c r="AC13" s="50"/>
      <c r="AD13" s="49"/>
      <c r="AE13" s="49"/>
      <c r="AF13" s="48"/>
      <c r="AI13" s="20" t="s">
        <v>85</v>
      </c>
      <c r="AJ13" s="20">
        <v>25.9620923204169</v>
      </c>
      <c r="AK13" s="49"/>
      <c r="AL13" s="49"/>
      <c r="AM13" s="20">
        <v>26.1613414168751</v>
      </c>
      <c r="AN13" s="50"/>
      <c r="AO13" s="49"/>
      <c r="AP13" s="49"/>
      <c r="AQ13" s="48"/>
      <c r="AT13" s="20" t="s">
        <v>85</v>
      </c>
      <c r="AU13" s="23">
        <v>25.578129906738788</v>
      </c>
      <c r="AV13" s="49"/>
      <c r="AW13" s="49"/>
      <c r="AX13" s="23">
        <v>24.123735322524112</v>
      </c>
      <c r="AY13" s="50"/>
      <c r="AZ13" s="49"/>
      <c r="BA13" s="49"/>
      <c r="BB13" s="48"/>
      <c r="BE13" s="20" t="s">
        <v>85</v>
      </c>
      <c r="BF13" s="20">
        <v>20.392501498009491</v>
      </c>
      <c r="BG13" s="49"/>
      <c r="BH13" s="49"/>
      <c r="BI13" s="25">
        <v>26.123695578079399</v>
      </c>
      <c r="BJ13" s="50"/>
      <c r="BK13" s="49"/>
      <c r="BL13" s="49"/>
      <c r="BM13" s="48"/>
      <c r="BP13" s="20" t="s">
        <v>85</v>
      </c>
      <c r="BQ13" s="25">
        <v>22.86894702911377</v>
      </c>
      <c r="BR13" s="49"/>
      <c r="BS13" s="49"/>
      <c r="BT13" s="25">
        <v>27.400928497314453</v>
      </c>
      <c r="BU13" s="50"/>
      <c r="BV13" s="49"/>
      <c r="BW13" s="49"/>
      <c r="BX13" s="48"/>
      <c r="CA13" s="20" t="s">
        <v>85</v>
      </c>
      <c r="CB13" s="20">
        <v>23.492542570682854</v>
      </c>
      <c r="CC13" s="49"/>
      <c r="CD13" s="49"/>
      <c r="CE13" s="20">
        <v>25.319138604954649</v>
      </c>
      <c r="CF13" s="50"/>
      <c r="CG13" s="49"/>
      <c r="CH13" s="49"/>
      <c r="CI13" s="48"/>
      <c r="CL13" s="20" t="s">
        <v>85</v>
      </c>
      <c r="CM13" s="20">
        <v>16.029556067710956</v>
      </c>
      <c r="CN13" s="49"/>
      <c r="CO13" s="49"/>
      <c r="CP13" s="20">
        <v>22.040903061035898</v>
      </c>
      <c r="CQ13" s="50"/>
      <c r="CR13" s="49"/>
      <c r="CS13" s="49"/>
      <c r="CT13" s="48"/>
    </row>
    <row r="14" spans="1:98" x14ac:dyDescent="0.25">
      <c r="A14" s="20" t="s">
        <v>86</v>
      </c>
      <c r="B14" s="20">
        <v>26.156368951268998</v>
      </c>
      <c r="C14" s="49">
        <f t="shared" ref="C14" si="72">(B14+B15+B16)/3</f>
        <v>26.152997632612067</v>
      </c>
      <c r="D14" s="49"/>
      <c r="E14" s="20">
        <v>26.44512492097736</v>
      </c>
      <c r="F14" s="50">
        <f t="shared" ref="F14" si="73">(E14+E15+E16)/3</f>
        <v>26.41230483736113</v>
      </c>
      <c r="G14" s="49"/>
      <c r="H14" s="49">
        <f t="shared" ref="H14" si="74">(C14-F14)-(25-25.66)</f>
        <v>0.40069279525093648</v>
      </c>
      <c r="I14" s="48">
        <f t="shared" ref="I14" si="75">2^-H14</f>
        <v>0.75749444019745882</v>
      </c>
      <c r="L14" s="26"/>
      <c r="M14" s="20" t="s">
        <v>87</v>
      </c>
      <c r="N14" s="20">
        <v>32.105324196395799</v>
      </c>
      <c r="O14" s="49">
        <f t="shared" ref="O14" si="76">(N14+N15+N16)/3</f>
        <v>32.40864723208184</v>
      </c>
      <c r="P14" s="49"/>
      <c r="Q14" s="20">
        <v>27.370483892437498</v>
      </c>
      <c r="R14" s="50">
        <f t="shared" ref="R14" si="77">(Q14+Q15+Q16)/3</f>
        <v>27.162394076656231</v>
      </c>
      <c r="S14" s="49"/>
      <c r="T14" s="49">
        <f t="shared" si="42"/>
        <v>-2.8337468445743923</v>
      </c>
      <c r="U14" s="48">
        <f t="shared" ref="U14" si="78">2^-T14</f>
        <v>7.1292328626209205</v>
      </c>
      <c r="X14" s="20" t="s">
        <v>86</v>
      </c>
      <c r="Y14" s="25">
        <v>32.799487515569503</v>
      </c>
      <c r="Z14" s="49">
        <f t="shared" ref="Z14" si="79">(Y14+Y15+Y16)/3</f>
        <v>32.728744920912867</v>
      </c>
      <c r="AA14" s="49"/>
      <c r="AB14" s="20">
        <v>27.703246793672999</v>
      </c>
      <c r="AC14" s="50">
        <f t="shared" ref="AC14" si="80">(AB14+AB15+AB16)/3</f>
        <v>27.394774383802531</v>
      </c>
      <c r="AD14" s="49"/>
      <c r="AE14" s="49">
        <f t="shared" si="46"/>
        <v>7.6839705371103371</v>
      </c>
      <c r="AF14" s="48">
        <f t="shared" ref="AF14" si="81">2^-AE14</f>
        <v>4.8628892914508578E-3</v>
      </c>
      <c r="AI14" s="20" t="s">
        <v>86</v>
      </c>
      <c r="AJ14" s="20">
        <v>26.1470545715264</v>
      </c>
      <c r="AK14" s="49">
        <f t="shared" ref="AK14" si="82">(AJ14+AJ15+AJ16)/3</f>
        <v>25.916506909637935</v>
      </c>
      <c r="AL14" s="49"/>
      <c r="AM14" s="20">
        <v>26.474330348857499</v>
      </c>
      <c r="AN14" s="50">
        <f t="shared" ref="AN14" si="83">(AM14+AM15+AM16)/3</f>
        <v>26.388327750644766</v>
      </c>
      <c r="AO14" s="49"/>
      <c r="AP14" s="49">
        <f t="shared" ref="AP14" si="84">(AK14-AN14)-(25.54-25.71)</f>
        <v>-0.30182084100682971</v>
      </c>
      <c r="AQ14" s="48">
        <f t="shared" ref="AQ14" si="85">2^-AP14</f>
        <v>1.2326992349900427</v>
      </c>
      <c r="AT14" s="20" t="s">
        <v>86</v>
      </c>
      <c r="AU14" s="23">
        <v>31.479478709976728</v>
      </c>
      <c r="AV14" s="49">
        <f t="shared" ref="AV14" si="86">(AU14+AU15+AU16)/3</f>
        <v>31.352554995528351</v>
      </c>
      <c r="AW14" s="49"/>
      <c r="AX14" s="23">
        <v>26.237153567429193</v>
      </c>
      <c r="AY14" s="50">
        <f t="shared" ref="AY14" si="87">(AX14+AX15+AX16)/3</f>
        <v>25.868203813608563</v>
      </c>
      <c r="AZ14" s="49"/>
      <c r="BA14" s="49">
        <f t="shared" ref="BA14" si="88">(AV14-AY14)-(25.7-25.13)</f>
        <v>4.9143511819197876</v>
      </c>
      <c r="BB14" s="48">
        <f t="shared" ref="BB14" si="89">2^-BA14</f>
        <v>3.3161402123507253E-2</v>
      </c>
      <c r="BE14" s="20" t="s">
        <v>88</v>
      </c>
      <c r="BF14" s="25">
        <v>22.136165592610464</v>
      </c>
      <c r="BG14" s="49">
        <f t="shared" ref="BG14" si="90">(BF14+BF15+BF16)/3</f>
        <v>22.000439425555012</v>
      </c>
      <c r="BH14" s="49"/>
      <c r="BI14" s="25">
        <v>25.979154421183523</v>
      </c>
      <c r="BJ14" s="50">
        <f t="shared" ref="BJ14" si="91">(BI14+BI15+BI16)/3</f>
        <v>25.823696477459944</v>
      </c>
      <c r="BK14" s="49"/>
      <c r="BL14" s="49">
        <f t="shared" ref="BL14" si="92">(BG14-BJ14)-(20.73-26.26)</f>
        <v>1.7067429480950693</v>
      </c>
      <c r="BM14" s="48">
        <f t="shared" ref="BM14" si="93">2^-BL14</f>
        <v>0.30635091212717602</v>
      </c>
      <c r="BP14" s="20" t="s">
        <v>88</v>
      </c>
      <c r="BQ14" s="20"/>
      <c r="BR14" s="49">
        <f>(BQ14+BQ15+BQ16)/2</f>
        <v>24.462554751999999</v>
      </c>
      <c r="BS14" s="49"/>
      <c r="BT14" s="20">
        <v>27.137140274047852</v>
      </c>
      <c r="BU14" s="50">
        <f t="shared" ref="BU14" si="94">(BT14+BT15+BT16)/3</f>
        <v>27.481887372334771</v>
      </c>
      <c r="BV14" s="49"/>
      <c r="BW14" s="49">
        <f t="shared" si="62"/>
        <v>1.1306673796652262</v>
      </c>
      <c r="BX14" s="48">
        <f t="shared" ref="BX14" si="95">2^-BW14</f>
        <v>0.45670440828383257</v>
      </c>
      <c r="CA14" s="20" t="s">
        <v>88</v>
      </c>
      <c r="CB14" s="20">
        <v>27.2619947812479</v>
      </c>
      <c r="CC14" s="49">
        <f>(CB14+CB15+CB16)/3</f>
        <v>26.859259594475102</v>
      </c>
      <c r="CD14" s="49"/>
      <c r="CE14" s="20">
        <v>26.010545916721842</v>
      </c>
      <c r="CF14" s="50">
        <f t="shared" ref="CF14" si="96">(CE14+CE15+CE16)/3</f>
        <v>26.275032902827714</v>
      </c>
      <c r="CG14" s="49"/>
      <c r="CH14" s="49">
        <f t="shared" si="66"/>
        <v>2.6942266916473869</v>
      </c>
      <c r="CI14" s="48">
        <f t="shared" ref="CI14" si="97">2^-CH14</f>
        <v>0.15451012742677878</v>
      </c>
      <c r="CL14" s="20" t="s">
        <v>88</v>
      </c>
      <c r="CM14" s="20">
        <v>19.822735421909744</v>
      </c>
      <c r="CN14" s="49">
        <f>(CM14+CM15+CM16)/3</f>
        <v>19.580082276936349</v>
      </c>
      <c r="CO14" s="49"/>
      <c r="CP14" s="20">
        <v>25.58785675854039</v>
      </c>
      <c r="CQ14" s="50">
        <f t="shared" ref="CQ14" si="98">(CP14+CP15+CP16)/3</f>
        <v>25.726057146072097</v>
      </c>
      <c r="CR14" s="49"/>
      <c r="CS14" s="49">
        <f t="shared" si="70"/>
        <v>2.4025130864249178E-2</v>
      </c>
      <c r="CT14" s="48">
        <f t="shared" ref="CT14" si="99">2^-CS14</f>
        <v>0.98348494217153148</v>
      </c>
    </row>
    <row r="15" spans="1:98" x14ac:dyDescent="0.25">
      <c r="A15" s="20" t="s">
        <v>89</v>
      </c>
      <c r="B15" s="25">
        <v>26.082959647288501</v>
      </c>
      <c r="C15" s="49"/>
      <c r="D15" s="49"/>
      <c r="E15" s="20">
        <v>26.312818087078234</v>
      </c>
      <c r="F15" s="50"/>
      <c r="G15" s="49"/>
      <c r="H15" s="49"/>
      <c r="I15" s="48"/>
      <c r="L15" s="26"/>
      <c r="M15" s="20" t="s">
        <v>89</v>
      </c>
      <c r="N15" s="20">
        <v>32.6786369344345</v>
      </c>
      <c r="O15" s="49"/>
      <c r="P15" s="49"/>
      <c r="Q15" s="25">
        <v>27.287637594208299</v>
      </c>
      <c r="R15" s="50"/>
      <c r="S15" s="49"/>
      <c r="T15" s="49"/>
      <c r="U15" s="48"/>
      <c r="X15" s="20" t="s">
        <v>89</v>
      </c>
      <c r="Y15" s="25">
        <v>32.724668992922901</v>
      </c>
      <c r="Z15" s="49"/>
      <c r="AA15" s="49"/>
      <c r="AB15" s="20">
        <v>27.0263019739321</v>
      </c>
      <c r="AC15" s="50"/>
      <c r="AD15" s="49"/>
      <c r="AE15" s="49"/>
      <c r="AF15" s="48"/>
      <c r="AI15" s="20" t="s">
        <v>89</v>
      </c>
      <c r="AJ15" s="20">
        <v>26.019292581082802</v>
      </c>
      <c r="AK15" s="49"/>
      <c r="AL15" s="49"/>
      <c r="AM15" s="20">
        <v>26.268991819098702</v>
      </c>
      <c r="AN15" s="50"/>
      <c r="AO15" s="49"/>
      <c r="AP15" s="49"/>
      <c r="AQ15" s="48"/>
      <c r="AT15" s="20" t="s">
        <v>89</v>
      </c>
      <c r="AU15" s="23">
        <v>31.6589646144133</v>
      </c>
      <c r="AV15" s="49"/>
      <c r="AW15" s="49"/>
      <c r="AX15" s="23">
        <v>26.0325873931213</v>
      </c>
      <c r="AY15" s="50"/>
      <c r="AZ15" s="49"/>
      <c r="BA15" s="49"/>
      <c r="BB15" s="48"/>
      <c r="BE15" s="20" t="s">
        <v>89</v>
      </c>
      <c r="BF15" s="20">
        <v>22.198046591832899</v>
      </c>
      <c r="BG15" s="49"/>
      <c r="BH15" s="49"/>
      <c r="BI15" s="20">
        <v>26.0015718670697</v>
      </c>
      <c r="BJ15" s="50"/>
      <c r="BK15" s="49"/>
      <c r="BL15" s="49"/>
      <c r="BM15" s="48"/>
      <c r="BP15" s="20" t="s">
        <v>89</v>
      </c>
      <c r="BQ15" s="20">
        <v>24.659765624999999</v>
      </c>
      <c r="BR15" s="49"/>
      <c r="BS15" s="49"/>
      <c r="BT15" s="20">
        <v>27.859967803955001</v>
      </c>
      <c r="BU15" s="50"/>
      <c r="BV15" s="49"/>
      <c r="BW15" s="49"/>
      <c r="BX15" s="48"/>
      <c r="CA15" s="20" t="s">
        <v>89</v>
      </c>
      <c r="CB15" s="20">
        <v>26.7898577410356</v>
      </c>
      <c r="CC15" s="49"/>
      <c r="CD15" s="49"/>
      <c r="CE15" s="20">
        <v>26.872853222266901</v>
      </c>
      <c r="CF15" s="50"/>
      <c r="CG15" s="49"/>
      <c r="CH15" s="49"/>
      <c r="CI15" s="48"/>
      <c r="CL15" s="20" t="s">
        <v>89</v>
      </c>
      <c r="CM15" s="20">
        <v>19.270762465296301</v>
      </c>
      <c r="CN15" s="49"/>
      <c r="CO15" s="49"/>
      <c r="CP15" s="20">
        <v>25.964257533603799</v>
      </c>
      <c r="CQ15" s="50"/>
      <c r="CR15" s="49"/>
      <c r="CS15" s="49"/>
      <c r="CT15" s="48"/>
    </row>
    <row r="16" spans="1:98" x14ac:dyDescent="0.25">
      <c r="A16" s="20" t="s">
        <v>90</v>
      </c>
      <c r="B16" s="25">
        <v>26.219664299278701</v>
      </c>
      <c r="C16" s="49"/>
      <c r="D16" s="49"/>
      <c r="E16" s="20">
        <v>26.4789715040278</v>
      </c>
      <c r="F16" s="50"/>
      <c r="G16" s="49"/>
      <c r="H16" s="49"/>
      <c r="I16" s="48"/>
      <c r="L16" s="26"/>
      <c r="M16" s="20" t="s">
        <v>90</v>
      </c>
      <c r="N16" s="20">
        <v>32.4419805654152</v>
      </c>
      <c r="O16" s="49"/>
      <c r="P16" s="49"/>
      <c r="Q16" s="20">
        <v>26.829060743322898</v>
      </c>
      <c r="R16" s="50"/>
      <c r="S16" s="49"/>
      <c r="T16" s="49"/>
      <c r="U16" s="48"/>
      <c r="X16" s="20" t="s">
        <v>90</v>
      </c>
      <c r="Y16" s="25">
        <v>32.662078254246197</v>
      </c>
      <c r="Z16" s="49"/>
      <c r="AA16" s="49"/>
      <c r="AB16" s="20">
        <v>27.454774383802501</v>
      </c>
      <c r="AC16" s="50"/>
      <c r="AD16" s="49"/>
      <c r="AE16" s="49"/>
      <c r="AF16" s="48"/>
      <c r="AI16" s="20" t="s">
        <v>90</v>
      </c>
      <c r="AJ16" s="20">
        <v>25.583173576304599</v>
      </c>
      <c r="AK16" s="49"/>
      <c r="AL16" s="49"/>
      <c r="AM16" s="20">
        <v>26.421661083978101</v>
      </c>
      <c r="AN16" s="50"/>
      <c r="AO16" s="49"/>
      <c r="AP16" s="49"/>
      <c r="AQ16" s="48"/>
      <c r="AT16" s="20" t="s">
        <v>90</v>
      </c>
      <c r="AU16" s="23">
        <v>30.919221662195021</v>
      </c>
      <c r="AV16" s="49"/>
      <c r="AW16" s="49"/>
      <c r="AX16" s="23">
        <v>25.3348704802752</v>
      </c>
      <c r="AY16" s="50"/>
      <c r="AZ16" s="49"/>
      <c r="BA16" s="49"/>
      <c r="BB16" s="48"/>
      <c r="BE16" s="20" t="s">
        <v>90</v>
      </c>
      <c r="BF16" s="20">
        <v>21.667106092221676</v>
      </c>
      <c r="BG16" s="49"/>
      <c r="BH16" s="49"/>
      <c r="BI16" s="20">
        <v>25.490363144126601</v>
      </c>
      <c r="BJ16" s="50"/>
      <c r="BK16" s="49"/>
      <c r="BL16" s="49"/>
      <c r="BM16" s="48"/>
      <c r="BP16" s="20" t="s">
        <v>90</v>
      </c>
      <c r="BQ16" s="20">
        <v>24.265343879</v>
      </c>
      <c r="BR16" s="49"/>
      <c r="BS16" s="49"/>
      <c r="BT16" s="20">
        <v>27.448554039001465</v>
      </c>
      <c r="BU16" s="50"/>
      <c r="BV16" s="49"/>
      <c r="BW16" s="49"/>
      <c r="BX16" s="48"/>
      <c r="CA16" s="20" t="s">
        <v>90</v>
      </c>
      <c r="CB16" s="20">
        <v>26.525926261141802</v>
      </c>
      <c r="CC16" s="49"/>
      <c r="CD16" s="49"/>
      <c r="CE16" s="20">
        <v>25.9416995694944</v>
      </c>
      <c r="CF16" s="50"/>
      <c r="CG16" s="49"/>
      <c r="CH16" s="49"/>
      <c r="CI16" s="48"/>
      <c r="CL16" s="20" t="s">
        <v>90</v>
      </c>
      <c r="CM16" s="20">
        <v>19.646748943603001</v>
      </c>
      <c r="CN16" s="49"/>
      <c r="CO16" s="49"/>
      <c r="CP16" s="20">
        <v>25.626057146072103</v>
      </c>
      <c r="CQ16" s="50"/>
      <c r="CR16" s="49"/>
      <c r="CS16" s="49"/>
      <c r="CT16" s="48"/>
    </row>
    <row r="17" spans="1:98" x14ac:dyDescent="0.25">
      <c r="A17" s="20" t="s">
        <v>91</v>
      </c>
      <c r="B17" s="20">
        <v>26.5268071682586</v>
      </c>
      <c r="C17" s="49">
        <f t="shared" ref="C17" si="100">(B17+B18+B19)/3</f>
        <v>26.538266891532032</v>
      </c>
      <c r="D17" s="49"/>
      <c r="E17" s="20">
        <v>26.240819592624955</v>
      </c>
      <c r="F17" s="50">
        <f t="shared" ref="F17" si="101">(E17+E18+E19)/3</f>
        <v>26.293820331328551</v>
      </c>
      <c r="G17" s="49"/>
      <c r="H17" s="49">
        <f t="shared" ref="H17:H71" si="102">(C17-F17)-(25-25.66)</f>
        <v>0.90444656020348191</v>
      </c>
      <c r="I17" s="48">
        <f t="shared" ref="I17" si="103">2^-H17</f>
        <v>0.53423760640427043</v>
      </c>
      <c r="K17" s="26"/>
      <c r="L17" s="26"/>
      <c r="M17" s="20" t="s">
        <v>91</v>
      </c>
      <c r="N17" s="20">
        <v>32.527887167934402</v>
      </c>
      <c r="O17" s="49">
        <f t="shared" ref="O17" si="104">(N17+N18+N19)/3</f>
        <v>32.581859948050834</v>
      </c>
      <c r="P17" s="49"/>
      <c r="Q17" s="20">
        <v>26.766572616314701</v>
      </c>
      <c r="R17" s="50">
        <f t="shared" ref="R17" si="105">(Q17+Q18+Q19)/3</f>
        <v>27.203580297129701</v>
      </c>
      <c r="S17" s="49"/>
      <c r="T17" s="49">
        <f t="shared" si="42"/>
        <v>-2.7017203490788688</v>
      </c>
      <c r="U17" s="48">
        <f t="shared" ref="U17" si="106">2^-T17</f>
        <v>6.505772388801887</v>
      </c>
      <c r="X17" s="20" t="s">
        <v>91</v>
      </c>
      <c r="Y17" s="25">
        <v>32.645496872856199</v>
      </c>
      <c r="Z17" s="49">
        <f t="shared" ref="Z17" si="107">(Y17+Y18+Y19)/3</f>
        <v>32.974092779876536</v>
      </c>
      <c r="AA17" s="49"/>
      <c r="AB17" s="20">
        <v>27.456410718655398</v>
      </c>
      <c r="AC17" s="50">
        <f t="shared" ref="AC17" si="108">(AB17+AB18+AB19)/3</f>
        <v>27.533774301623932</v>
      </c>
      <c r="AD17" s="49"/>
      <c r="AE17" s="49">
        <f t="shared" si="46"/>
        <v>7.7903184782526047</v>
      </c>
      <c r="AF17" s="48">
        <f t="shared" ref="AF17:AF20" si="109">2^-AE17</f>
        <v>4.5173159004161852E-3</v>
      </c>
      <c r="AI17" s="20" t="s">
        <v>91</v>
      </c>
      <c r="AJ17" s="20">
        <v>26.074522628037901</v>
      </c>
      <c r="AK17" s="49">
        <f t="shared" ref="AK17" si="110">(AJ17+AJ18+AJ19)/3</f>
        <v>26.440556889972839</v>
      </c>
      <c r="AL17" s="49"/>
      <c r="AM17" s="20">
        <v>26.5357201213154</v>
      </c>
      <c r="AN17" s="50">
        <f t="shared" ref="AN17" si="111">(AM17+AM18+AM19)/3</f>
        <v>26.126304647753312</v>
      </c>
      <c r="AO17" s="49"/>
      <c r="AP17" s="49">
        <f t="shared" ref="AP17" si="112">(AK17-AN17)-(25.54-25.71)</f>
        <v>0.48425224221952945</v>
      </c>
      <c r="AQ17" s="48">
        <f t="shared" ref="AQ17:AQ20" si="113">2^-AP17</f>
        <v>0.71486749411809414</v>
      </c>
      <c r="AT17" s="20" t="s">
        <v>92</v>
      </c>
      <c r="AU17" s="23">
        <v>32.874466880298641</v>
      </c>
      <c r="AV17" s="49">
        <f t="shared" ref="AV17" si="114">(AU17+AU18+AU19)/3</f>
        <v>33.269387972521791</v>
      </c>
      <c r="AW17" s="49"/>
      <c r="AX17" s="23">
        <v>27.674958776807401</v>
      </c>
      <c r="AY17" s="50">
        <f t="shared" ref="AY17" si="115">(AX17+AX18+AX19)/3</f>
        <v>27.774356036407131</v>
      </c>
      <c r="AZ17" s="49"/>
      <c r="BA17" s="49">
        <f t="shared" ref="BA17" si="116">(AV17-AY17)-(25.7-25.13)</f>
        <v>4.9250319361146602</v>
      </c>
      <c r="BB17" s="48">
        <f t="shared" ref="BB17:BB20" si="117">2^-BA17</f>
        <v>3.2916803705073834E-2</v>
      </c>
      <c r="BE17" s="20" t="s">
        <v>92</v>
      </c>
      <c r="BF17" s="25">
        <v>23.33675101625855</v>
      </c>
      <c r="BG17" s="49">
        <f t="shared" ref="BG17" si="118">(BF17+BF18+BF19)/3</f>
        <v>24.082846614361937</v>
      </c>
      <c r="BH17" s="49"/>
      <c r="BI17" s="20">
        <v>27.507989058360799</v>
      </c>
      <c r="BJ17" s="50">
        <f t="shared" ref="BJ17" si="119">(BI17+BI18+BI19)/3</f>
        <v>27.924851874054855</v>
      </c>
      <c r="BK17" s="49"/>
      <c r="BL17" s="49">
        <f t="shared" ref="BL17" si="120">(BG17-BJ17)-(20.73-26.26)</f>
        <v>1.687994740307083</v>
      </c>
      <c r="BM17" s="48">
        <f t="shared" ref="BM17:BM20" si="121">2^-BL17</f>
        <v>0.31035800436446476</v>
      </c>
      <c r="BP17" s="20" t="s">
        <v>92</v>
      </c>
      <c r="BQ17" s="25">
        <v>25.8417243957519</v>
      </c>
      <c r="BR17" s="49">
        <f>(BQ17+BQ18+BQ19)/2</f>
        <v>25.506946461704601</v>
      </c>
      <c r="BS17" s="49"/>
      <c r="BT17" s="25">
        <v>28.339366912841701</v>
      </c>
      <c r="BU17" s="50">
        <f t="shared" ref="BU17" si="122">(BT17+BT18+BT19)/3</f>
        <v>28.644275220235134</v>
      </c>
      <c r="BV17" s="49"/>
      <c r="BW17" s="49">
        <f t="shared" si="62"/>
        <v>1.0126712414694659</v>
      </c>
      <c r="BX17" s="48">
        <f t="shared" ref="BX17:BX20" si="123">2^-BW17</f>
        <v>0.49562771144011658</v>
      </c>
      <c r="CA17" s="20" t="s">
        <v>92</v>
      </c>
      <c r="CB17" s="20">
        <v>27.287172213869798</v>
      </c>
      <c r="CC17" s="49">
        <f>(CB17+CB18+CB19)/3</f>
        <v>27.599228722185075</v>
      </c>
      <c r="CD17" s="49"/>
      <c r="CE17" s="20">
        <v>26.694259371358026</v>
      </c>
      <c r="CF17" s="50">
        <f t="shared" ref="CF17" si="124">(CE17+CE18+CE19)/3</f>
        <v>26.664242056443939</v>
      </c>
      <c r="CG17" s="49"/>
      <c r="CH17" s="49">
        <f t="shared" si="66"/>
        <v>3.0449866657411349</v>
      </c>
      <c r="CI17" s="48">
        <f t="shared" ref="CI17:CI20" si="125">2^-CH17</f>
        <v>0.12116234696729306</v>
      </c>
      <c r="CL17" s="20" t="s">
        <v>93</v>
      </c>
      <c r="CM17" s="20">
        <v>20.891941918205902</v>
      </c>
      <c r="CN17" s="49">
        <f>(CM17+CM18+CM19)/3</f>
        <v>20.409280261695631</v>
      </c>
      <c r="CO17" s="49"/>
      <c r="CP17" s="20">
        <v>26.305359035760699</v>
      </c>
      <c r="CQ17" s="50">
        <f t="shared" ref="CQ17" si="126">(CP17+CP18+CP19)/3</f>
        <v>26.464197051498399</v>
      </c>
      <c r="CR17" s="49"/>
      <c r="CS17" s="49">
        <f t="shared" si="70"/>
        <v>0.11508321019723056</v>
      </c>
      <c r="CT17" s="48">
        <f t="shared" ref="CT17:CT20" si="127">2^-CS17</f>
        <v>0.92332905442347968</v>
      </c>
    </row>
    <row r="18" spans="1:98" x14ac:dyDescent="0.25">
      <c r="A18" s="20" t="s">
        <v>94</v>
      </c>
      <c r="B18" s="20">
        <v>26.483059948138798</v>
      </c>
      <c r="C18" s="49"/>
      <c r="D18" s="49"/>
      <c r="E18" s="20">
        <v>26.280154403365501</v>
      </c>
      <c r="F18" s="50"/>
      <c r="G18" s="49"/>
      <c r="H18" s="49"/>
      <c r="I18" s="48"/>
      <c r="K18" s="26"/>
      <c r="L18" s="26"/>
      <c r="M18" s="20" t="s">
        <v>94</v>
      </c>
      <c r="N18" s="20">
        <v>32.269166061500599</v>
      </c>
      <c r="O18" s="49"/>
      <c r="P18" s="49"/>
      <c r="Q18" s="20">
        <v>27.5405879779447</v>
      </c>
      <c r="R18" s="50"/>
      <c r="S18" s="49"/>
      <c r="T18" s="49"/>
      <c r="U18" s="48"/>
      <c r="X18" s="20" t="s">
        <v>94</v>
      </c>
      <c r="Y18" s="25">
        <v>32.936022020230197</v>
      </c>
      <c r="Z18" s="49"/>
      <c r="AA18" s="49"/>
      <c r="AB18" s="20">
        <v>27.604471217925798</v>
      </c>
      <c r="AC18" s="50"/>
      <c r="AD18" s="49"/>
      <c r="AE18" s="49"/>
      <c r="AF18" s="48"/>
      <c r="AI18" s="20" t="s">
        <v>94</v>
      </c>
      <c r="AJ18" s="20">
        <v>26.739924485241101</v>
      </c>
      <c r="AK18" s="49"/>
      <c r="AL18" s="49"/>
      <c r="AM18" s="20">
        <v>25.650222507524532</v>
      </c>
      <c r="AN18" s="50"/>
      <c r="AO18" s="49"/>
      <c r="AP18" s="49"/>
      <c r="AQ18" s="48"/>
      <c r="AT18" s="20" t="s">
        <v>94</v>
      </c>
      <c r="AU18" s="23">
        <v>33.630975731411603</v>
      </c>
      <c r="AV18" s="49"/>
      <c r="AW18" s="49"/>
      <c r="AX18" s="23">
        <v>28.007086629340201</v>
      </c>
      <c r="AY18" s="50"/>
      <c r="AZ18" s="49"/>
      <c r="BA18" s="49"/>
      <c r="BB18" s="48"/>
      <c r="BE18" s="20" t="s">
        <v>94</v>
      </c>
      <c r="BF18" s="20">
        <v>24.795608879132001</v>
      </c>
      <c r="BG18" s="49"/>
      <c r="BH18" s="49"/>
      <c r="BI18" s="20">
        <v>28.675048023082251</v>
      </c>
      <c r="BJ18" s="50"/>
      <c r="BK18" s="49"/>
      <c r="BL18" s="49"/>
      <c r="BM18" s="48"/>
      <c r="BP18" s="20" t="s">
        <v>94</v>
      </c>
      <c r="BQ18" s="25"/>
      <c r="BR18" s="49"/>
      <c r="BS18" s="49"/>
      <c r="BT18" s="25">
        <v>28.982516860961901</v>
      </c>
      <c r="BU18" s="50"/>
      <c r="BV18" s="49"/>
      <c r="BW18" s="49"/>
      <c r="BX18" s="48"/>
      <c r="CA18" s="20" t="s">
        <v>94</v>
      </c>
      <c r="CB18" s="20">
        <v>27.644618563833731</v>
      </c>
      <c r="CC18" s="49"/>
      <c r="CD18" s="49"/>
      <c r="CE18" s="20">
        <v>26.300891408196499</v>
      </c>
      <c r="CF18" s="50"/>
      <c r="CG18" s="49"/>
      <c r="CH18" s="49"/>
      <c r="CI18" s="48"/>
      <c r="CL18" s="20" t="s">
        <v>94</v>
      </c>
      <c r="CM18" s="20">
        <v>20.2599519385187</v>
      </c>
      <c r="CN18" s="49"/>
      <c r="CO18" s="49"/>
      <c r="CP18" s="20">
        <v>26.823035067236098</v>
      </c>
      <c r="CQ18" s="50"/>
      <c r="CR18" s="49"/>
      <c r="CS18" s="49"/>
      <c r="CT18" s="48"/>
    </row>
    <row r="19" spans="1:98" x14ac:dyDescent="0.25">
      <c r="A19" s="20" t="s">
        <v>95</v>
      </c>
      <c r="B19" s="20">
        <v>26.604933558198699</v>
      </c>
      <c r="C19" s="49"/>
      <c r="D19" s="49"/>
      <c r="E19" s="20">
        <v>26.360486997995199</v>
      </c>
      <c r="F19" s="50"/>
      <c r="G19" s="49"/>
      <c r="H19" s="49"/>
      <c r="I19" s="48"/>
      <c r="K19" s="26"/>
      <c r="L19" s="26"/>
      <c r="M19" s="20" t="s">
        <v>95</v>
      </c>
      <c r="N19" s="20">
        <v>32.948526614717501</v>
      </c>
      <c r="O19" s="49"/>
      <c r="P19" s="49"/>
      <c r="Q19" s="20">
        <v>27.303580297129699</v>
      </c>
      <c r="R19" s="50"/>
      <c r="S19" s="49"/>
      <c r="T19" s="49"/>
      <c r="U19" s="48"/>
      <c r="X19" s="20" t="s">
        <v>95</v>
      </c>
      <c r="Y19" s="25">
        <v>33.340759446543203</v>
      </c>
      <c r="Z19" s="49"/>
      <c r="AA19" s="49"/>
      <c r="AB19" s="20">
        <v>27.5404409682906</v>
      </c>
      <c r="AC19" s="50"/>
      <c r="AD19" s="49"/>
      <c r="AE19" s="49"/>
      <c r="AF19" s="48"/>
      <c r="AI19" s="20" t="s">
        <v>95</v>
      </c>
      <c r="AJ19" s="20">
        <v>26.507223556639509</v>
      </c>
      <c r="AK19" s="49"/>
      <c r="AL19" s="49"/>
      <c r="AM19" s="20">
        <v>26.192971314419999</v>
      </c>
      <c r="AN19" s="50"/>
      <c r="AO19" s="49"/>
      <c r="AP19" s="49"/>
      <c r="AQ19" s="48"/>
      <c r="AT19" s="20" t="s">
        <v>95</v>
      </c>
      <c r="AU19" s="23">
        <v>33.30272130585513</v>
      </c>
      <c r="AV19" s="49"/>
      <c r="AW19" s="49"/>
      <c r="AX19" s="23">
        <v>27.641022703073798</v>
      </c>
      <c r="AY19" s="50"/>
      <c r="AZ19" s="49"/>
      <c r="BA19" s="49"/>
      <c r="BB19" s="48"/>
      <c r="BE19" s="20" t="s">
        <v>95</v>
      </c>
      <c r="BF19" s="20">
        <v>24.116179947695265</v>
      </c>
      <c r="BG19" s="49"/>
      <c r="BH19" s="49"/>
      <c r="BI19" s="20">
        <v>27.59151854072153</v>
      </c>
      <c r="BJ19" s="50"/>
      <c r="BK19" s="49"/>
      <c r="BL19" s="49"/>
      <c r="BM19" s="48"/>
      <c r="BP19" s="20" t="s">
        <v>95</v>
      </c>
      <c r="BQ19" s="25">
        <v>25.172168527657298</v>
      </c>
      <c r="BR19" s="49"/>
      <c r="BS19" s="49"/>
      <c r="BT19" s="25">
        <v>28.610941886901799</v>
      </c>
      <c r="BU19" s="50"/>
      <c r="BV19" s="49"/>
      <c r="BW19" s="49"/>
      <c r="BX19" s="48"/>
      <c r="CA19" s="20" t="s">
        <v>95</v>
      </c>
      <c r="CB19" s="20">
        <v>27.865895388851701</v>
      </c>
      <c r="CC19" s="49"/>
      <c r="CD19" s="49"/>
      <c r="CE19" s="20">
        <v>26.9975753897773</v>
      </c>
      <c r="CF19" s="50"/>
      <c r="CG19" s="49"/>
      <c r="CH19" s="49"/>
      <c r="CI19" s="48"/>
      <c r="CL19" s="20" t="s">
        <v>95</v>
      </c>
      <c r="CM19" s="20">
        <v>20.075946928362299</v>
      </c>
      <c r="CN19" s="49"/>
      <c r="CO19" s="49"/>
      <c r="CP19" s="20">
        <v>26.2641970514984</v>
      </c>
      <c r="CQ19" s="50"/>
      <c r="CR19" s="49"/>
      <c r="CS19" s="49"/>
      <c r="CT19" s="48"/>
    </row>
    <row r="20" spans="1:98" x14ac:dyDescent="0.25">
      <c r="A20" s="20" t="s">
        <v>96</v>
      </c>
      <c r="B20" s="20">
        <v>26.3283030675669</v>
      </c>
      <c r="C20" s="49">
        <f t="shared" ref="C20" si="128">(B20+B21+B22)/3</f>
        <v>26.312236313819131</v>
      </c>
      <c r="D20" s="49"/>
      <c r="E20" s="20">
        <v>26.737408147901551</v>
      </c>
      <c r="F20" s="50">
        <f t="shared" ref="F20" si="129">(E20+E21+E22)/3</f>
        <v>26.806140962544205</v>
      </c>
      <c r="G20" s="49"/>
      <c r="H20" s="49">
        <f t="shared" ref="H20:H74" si="130">(C20-F20)-(25-25.66)</f>
        <v>0.16609535127492592</v>
      </c>
      <c r="I20" s="48">
        <f t="shared" ref="I20" si="131">2^-H20</f>
        <v>0.89125158893377254</v>
      </c>
      <c r="M20" s="20" t="s">
        <v>96</v>
      </c>
      <c r="N20" s="20">
        <v>32.874599072615297</v>
      </c>
      <c r="O20" s="49">
        <f t="shared" ref="O20" si="132">(N20+N21+N22)/3</f>
        <v>32.806128517754395</v>
      </c>
      <c r="P20" s="49"/>
      <c r="Q20" s="20">
        <v>27.414852511352841</v>
      </c>
      <c r="R20" s="50">
        <f t="shared" ref="R20" si="133">(Q20+Q21+Q22)/3</f>
        <v>27.126847316335546</v>
      </c>
      <c r="S20" s="49"/>
      <c r="T20" s="49">
        <f t="shared" si="42"/>
        <v>-2.4007187985811527</v>
      </c>
      <c r="U20" s="48">
        <f t="shared" ref="U20" si="134">2^-T20</f>
        <v>5.2806619889475721</v>
      </c>
      <c r="X20" s="20" t="s">
        <v>96</v>
      </c>
      <c r="Y20" s="25">
        <v>32.982349164884802</v>
      </c>
      <c r="Z20" s="49">
        <f t="shared" ref="Z20" si="135">(Y20+Y21+Y22)/3</f>
        <v>32.7693752097505</v>
      </c>
      <c r="AA20" s="49"/>
      <c r="AB20" s="25">
        <v>27.535404808773102</v>
      </c>
      <c r="AC20" s="50">
        <f t="shared" ref="AC20" si="136">(AB20+AB21+AB22)/3</f>
        <v>27.423501416805934</v>
      </c>
      <c r="AD20" s="49"/>
      <c r="AE20" s="49">
        <f t="shared" si="46"/>
        <v>7.6958737929445675</v>
      </c>
      <c r="AF20" s="48">
        <f t="shared" si="109"/>
        <v>4.8229320751337337E-3</v>
      </c>
      <c r="AI20" s="20" t="s">
        <v>96</v>
      </c>
      <c r="AJ20" s="20">
        <v>26.028578387139319</v>
      </c>
      <c r="AK20" s="49">
        <f t="shared" ref="AK20" si="137">(AJ20+AJ21+AJ22)/3</f>
        <v>26.614093922378771</v>
      </c>
      <c r="AL20" s="49"/>
      <c r="AM20" s="20">
        <v>26.871529874696602</v>
      </c>
      <c r="AN20" s="50">
        <f t="shared" ref="AN20" si="138">(AM20+AM21+AM22)/3</f>
        <v>26.60238678798207</v>
      </c>
      <c r="AO20" s="49"/>
      <c r="AP20" s="49">
        <f t="shared" ref="AP20" si="139">(AK20-AN20)-(25.54-25.71)</f>
        <v>0.18170713439670294</v>
      </c>
      <c r="AQ20" s="48">
        <f t="shared" si="113"/>
        <v>0.88165911563234212</v>
      </c>
      <c r="AT20" s="20" t="s">
        <v>96</v>
      </c>
      <c r="AU20" s="23">
        <v>32.626689580683525</v>
      </c>
      <c r="AV20" s="49">
        <f t="shared" ref="AV20" si="140">(AU20+AU21+AU22)/3</f>
        <v>32.651324516186129</v>
      </c>
      <c r="AW20" s="49"/>
      <c r="AX20" s="23">
        <v>26.801508123562801</v>
      </c>
      <c r="AY20" s="50">
        <f t="shared" ref="AY20" si="141">(AX20+AX21+AX22)/3</f>
        <v>26.957513937960673</v>
      </c>
      <c r="AZ20" s="49"/>
      <c r="BA20" s="49">
        <f t="shared" ref="BA20" si="142">(AV20-AY20)-(25.7-25.13)</f>
        <v>5.1238105782254557</v>
      </c>
      <c r="BB20" s="48">
        <f t="shared" si="117"/>
        <v>2.8680011679373684E-2</v>
      </c>
      <c r="BE20" s="20" t="s">
        <v>96</v>
      </c>
      <c r="BF20" s="25">
        <v>23.160634112654801</v>
      </c>
      <c r="BG20" s="49">
        <f t="shared" ref="BG20" si="143">(BF20+BF21+BF22)/3</f>
        <v>23.102771400132735</v>
      </c>
      <c r="BH20" s="49"/>
      <c r="BI20" s="20">
        <v>26.432142669248702</v>
      </c>
      <c r="BJ20" s="50">
        <f t="shared" ref="BJ20" si="144">(BI20+BI21+BI22)/3</f>
        <v>26.749533371926134</v>
      </c>
      <c r="BK20" s="49"/>
      <c r="BL20" s="49">
        <f t="shared" ref="BL20" si="145">(BG20-BJ20)-(20.73-26.26)</f>
        <v>1.8832380282066019</v>
      </c>
      <c r="BM20" s="48">
        <f t="shared" si="121"/>
        <v>0.2710746243036512</v>
      </c>
      <c r="BP20" s="20" t="s">
        <v>96</v>
      </c>
      <c r="BQ20" s="20">
        <v>25.211112976074201</v>
      </c>
      <c r="BR20" s="49">
        <f t="shared" ref="BR20" si="146">(BQ20+BQ21+BQ22)/3</f>
        <v>24.887793248494432</v>
      </c>
      <c r="BS20" s="49"/>
      <c r="BT20" s="20">
        <v>28.141904830932599</v>
      </c>
      <c r="BU20" s="50">
        <f t="shared" ref="BU20" si="147">(BT20+BT21+BT22)/3</f>
        <v>27.989509582519499</v>
      </c>
      <c r="BV20" s="49"/>
      <c r="BW20" s="49">
        <f t="shared" si="62"/>
        <v>1.0482836659749317</v>
      </c>
      <c r="BX20" s="48">
        <f t="shared" si="123"/>
        <v>0.48354308012097269</v>
      </c>
      <c r="CA20" s="20" t="s">
        <v>96</v>
      </c>
      <c r="CB20" s="20">
        <v>26.398056033809283</v>
      </c>
      <c r="CC20" s="49">
        <f t="shared" ref="CC20" si="148">(CB20+CB21+CB22)/3</f>
        <v>26.832426559699996</v>
      </c>
      <c r="CD20" s="49"/>
      <c r="CE20" s="20">
        <v>26.092156238988601</v>
      </c>
      <c r="CF20" s="50">
        <f t="shared" ref="CF20" si="149">(CE20+CE21+CE22)/3</f>
        <v>26.106141224484968</v>
      </c>
      <c r="CG20" s="49"/>
      <c r="CH20" s="49">
        <f t="shared" si="66"/>
        <v>2.8362853352150275</v>
      </c>
      <c r="CI20" s="48">
        <f t="shared" si="125"/>
        <v>0.14002095578892126</v>
      </c>
      <c r="CL20" s="20" t="s">
        <v>96</v>
      </c>
      <c r="CM20" s="20">
        <v>19.709824836369801</v>
      </c>
      <c r="CN20" s="49">
        <f t="shared" ref="CN20" si="150">(CM20+CM21+CM22)/3</f>
        <v>19.981146162872566</v>
      </c>
      <c r="CO20" s="49"/>
      <c r="CP20" s="20">
        <v>26.11230457322554</v>
      </c>
      <c r="CQ20" s="50">
        <f t="shared" ref="CQ20" si="151">(CP20+CP21+CP22)/3</f>
        <v>26.24632514487438</v>
      </c>
      <c r="CR20" s="49"/>
      <c r="CS20" s="49">
        <f t="shared" si="70"/>
        <v>-9.5178982001815626E-2</v>
      </c>
      <c r="CT20" s="48">
        <f t="shared" si="127"/>
        <v>1.0681979213912058</v>
      </c>
    </row>
    <row r="21" spans="1:98" x14ac:dyDescent="0.25">
      <c r="A21" s="20" t="s">
        <v>97</v>
      </c>
      <c r="B21" s="20">
        <v>26.2295028934047</v>
      </c>
      <c r="C21" s="49"/>
      <c r="D21" s="49"/>
      <c r="E21" s="20">
        <v>26.808207110520161</v>
      </c>
      <c r="F21" s="50"/>
      <c r="G21" s="49"/>
      <c r="H21" s="49"/>
      <c r="I21" s="48"/>
      <c r="M21" s="20" t="s">
        <v>97</v>
      </c>
      <c r="N21" s="20">
        <v>32.724324629560201</v>
      </c>
      <c r="O21" s="49"/>
      <c r="P21" s="49"/>
      <c r="Q21" s="20">
        <v>26.9055087879849</v>
      </c>
      <c r="R21" s="50"/>
      <c r="S21" s="49"/>
      <c r="T21" s="49"/>
      <c r="U21" s="48"/>
      <c r="X21" s="20" t="s">
        <v>97</v>
      </c>
      <c r="Y21" s="25">
        <v>32.856401254616202</v>
      </c>
      <c r="Z21" s="49"/>
      <c r="AA21" s="49"/>
      <c r="AB21" s="25">
        <v>27.3015980248388</v>
      </c>
      <c r="AC21" s="50"/>
      <c r="AD21" s="49"/>
      <c r="AE21" s="49"/>
      <c r="AF21" s="48"/>
      <c r="AI21" s="20" t="s">
        <v>97</v>
      </c>
      <c r="AJ21" s="20">
        <v>27.199609457618202</v>
      </c>
      <c r="AK21" s="49"/>
      <c r="AL21" s="49"/>
      <c r="AM21" s="20">
        <v>26.5999103679342</v>
      </c>
      <c r="AN21" s="50"/>
      <c r="AO21" s="49"/>
      <c r="AP21" s="49"/>
      <c r="AQ21" s="48"/>
      <c r="AT21" s="20" t="s">
        <v>97</v>
      </c>
      <c r="AU21" s="23">
        <v>33.009292785022055</v>
      </c>
      <c r="AV21" s="49"/>
      <c r="AW21" s="49"/>
      <c r="AX21" s="23">
        <v>26.78018641902522</v>
      </c>
      <c r="AY21" s="50"/>
      <c r="AZ21" s="49"/>
      <c r="BA21" s="49"/>
      <c r="BB21" s="48"/>
      <c r="BE21" s="20" t="s">
        <v>97</v>
      </c>
      <c r="BF21" s="20">
        <v>22.711575354277301</v>
      </c>
      <c r="BG21" s="49"/>
      <c r="BH21" s="49"/>
      <c r="BI21" s="20">
        <v>27.133590741270201</v>
      </c>
      <c r="BJ21" s="50"/>
      <c r="BK21" s="49"/>
      <c r="BL21" s="49"/>
      <c r="BM21" s="48"/>
      <c r="BP21" s="20" t="s">
        <v>97</v>
      </c>
      <c r="BQ21" s="20">
        <v>25.007806854247999</v>
      </c>
      <c r="BR21" s="49"/>
      <c r="BS21" s="49"/>
      <c r="BT21" s="25">
        <v>27.837114334106399</v>
      </c>
      <c r="BU21" s="50"/>
      <c r="BV21" s="49"/>
      <c r="BW21" s="49"/>
      <c r="BX21" s="48"/>
      <c r="CA21" s="20" t="s">
        <v>97</v>
      </c>
      <c r="CB21" s="20">
        <v>27.166797085590701</v>
      </c>
      <c r="CC21" s="49"/>
      <c r="CD21" s="49"/>
      <c r="CE21" s="20">
        <v>25.686792876647999</v>
      </c>
      <c r="CF21" s="50"/>
      <c r="CG21" s="49"/>
      <c r="CH21" s="49"/>
      <c r="CI21" s="48"/>
      <c r="CL21" s="20" t="s">
        <v>97</v>
      </c>
      <c r="CM21" s="20">
        <v>20.229134156042001</v>
      </c>
      <c r="CN21" s="49"/>
      <c r="CO21" s="49"/>
      <c r="CP21" s="20">
        <v>26.1470123831899</v>
      </c>
      <c r="CQ21" s="50"/>
      <c r="CR21" s="49"/>
      <c r="CS21" s="49"/>
      <c r="CT21" s="48"/>
    </row>
    <row r="22" spans="1:98" x14ac:dyDescent="0.25">
      <c r="A22" s="20" t="s">
        <v>98</v>
      </c>
      <c r="B22" s="20">
        <v>26.378902980485801</v>
      </c>
      <c r="C22" s="49"/>
      <c r="D22" s="49"/>
      <c r="E22" s="20">
        <v>26.8728076292109</v>
      </c>
      <c r="F22" s="50"/>
      <c r="G22" s="49"/>
      <c r="H22" s="49"/>
      <c r="I22" s="48"/>
      <c r="M22" s="20" t="s">
        <v>98</v>
      </c>
      <c r="N22" s="20">
        <v>32.819461851087702</v>
      </c>
      <c r="O22" s="49"/>
      <c r="P22" s="49"/>
      <c r="Q22" s="20">
        <v>27.060180649668894</v>
      </c>
      <c r="R22" s="50"/>
      <c r="S22" s="49"/>
      <c r="T22" s="49"/>
      <c r="U22" s="48"/>
      <c r="X22" s="20" t="s">
        <v>98</v>
      </c>
      <c r="Y22" s="25">
        <v>32.469375209750503</v>
      </c>
      <c r="Z22" s="49"/>
      <c r="AA22" s="49"/>
      <c r="AB22" s="25">
        <v>27.4335014168059</v>
      </c>
      <c r="AC22" s="50"/>
      <c r="AD22" s="49"/>
      <c r="AE22" s="49"/>
      <c r="AF22" s="48"/>
      <c r="AI22" s="20" t="s">
        <v>98</v>
      </c>
      <c r="AJ22" s="20">
        <v>26.6140939223788</v>
      </c>
      <c r="AK22" s="49"/>
      <c r="AL22" s="49"/>
      <c r="AM22" s="20">
        <v>26.335720121315401</v>
      </c>
      <c r="AN22" s="50"/>
      <c r="AO22" s="49"/>
      <c r="AP22" s="49"/>
      <c r="AQ22" s="48"/>
      <c r="AT22" s="20" t="s">
        <v>98</v>
      </c>
      <c r="AU22" s="23">
        <v>32.317991182852801</v>
      </c>
      <c r="AV22" s="49"/>
      <c r="AW22" s="49"/>
      <c r="AX22" s="23">
        <v>27.290847271293998</v>
      </c>
      <c r="AY22" s="50"/>
      <c r="AZ22" s="49"/>
      <c r="BA22" s="49"/>
      <c r="BB22" s="48"/>
      <c r="BE22" s="20" t="s">
        <v>98</v>
      </c>
      <c r="BF22" s="20">
        <v>23.436104733466099</v>
      </c>
      <c r="BG22" s="49"/>
      <c r="BH22" s="49"/>
      <c r="BI22" s="20">
        <v>26.682866705259499</v>
      </c>
      <c r="BJ22" s="50"/>
      <c r="BK22" s="49"/>
      <c r="BL22" s="49"/>
      <c r="BM22" s="48"/>
      <c r="BP22" s="20" t="s">
        <v>98</v>
      </c>
      <c r="BQ22" s="20">
        <v>24.444459915161101</v>
      </c>
      <c r="BR22" s="49"/>
      <c r="BS22" s="49"/>
      <c r="BT22" s="25">
        <v>27.989509582519499</v>
      </c>
      <c r="BU22" s="50"/>
      <c r="BV22" s="49"/>
      <c r="BW22" s="49"/>
      <c r="BX22" s="48"/>
      <c r="CA22" s="20" t="s">
        <v>98</v>
      </c>
      <c r="CB22" s="20">
        <v>26.932426559700001</v>
      </c>
      <c r="CC22" s="49"/>
      <c r="CD22" s="49"/>
      <c r="CE22" s="20">
        <v>26.539474557818298</v>
      </c>
      <c r="CF22" s="50"/>
      <c r="CG22" s="49"/>
      <c r="CH22" s="49"/>
      <c r="CI22" s="48"/>
      <c r="CL22" s="20" t="s">
        <v>98</v>
      </c>
      <c r="CM22" s="20">
        <v>20.004479496205906</v>
      </c>
      <c r="CN22" s="49"/>
      <c r="CO22" s="49"/>
      <c r="CP22" s="20">
        <v>26.47965847820771</v>
      </c>
      <c r="CQ22" s="50"/>
      <c r="CR22" s="49"/>
      <c r="CS22" s="49"/>
      <c r="CT22" s="48"/>
    </row>
    <row r="23" spans="1:98" x14ac:dyDescent="0.25">
      <c r="A23" s="20" t="s">
        <v>99</v>
      </c>
      <c r="B23" s="20">
        <v>27.755752790820367</v>
      </c>
      <c r="C23" s="49">
        <f t="shared" ref="C23" si="152">(B23+B24+B25)/3</f>
        <v>28.209727750332462</v>
      </c>
      <c r="D23" s="49"/>
      <c r="E23" s="20">
        <v>26.206445772166514</v>
      </c>
      <c r="F23" s="50">
        <f t="shared" ref="F23" si="153">(E23+E24+E25)/3</f>
        <v>26.00408639280624</v>
      </c>
      <c r="G23" s="49"/>
      <c r="H23" s="49">
        <f t="shared" ref="H23" si="154">(C23-F23)-(25-25.66)</f>
        <v>2.8656413575262221</v>
      </c>
      <c r="I23" s="48">
        <f t="shared" ref="I23" si="155">2^-H23</f>
        <v>0.13720059493137046</v>
      </c>
      <c r="M23" s="20" t="s">
        <v>99</v>
      </c>
      <c r="N23" s="25">
        <v>33.473607624067903</v>
      </c>
      <c r="O23" s="49">
        <f t="shared" ref="O23" si="156">(N23+N24+N25)/3</f>
        <v>33.784516294532999</v>
      </c>
      <c r="P23" s="49"/>
      <c r="Q23" s="20">
        <v>27.6381432298123</v>
      </c>
      <c r="R23" s="50">
        <f t="shared" ref="R23" si="157">(Q23+Q24+Q25)/3</f>
        <v>27.496877689170635</v>
      </c>
      <c r="S23" s="49"/>
      <c r="T23" s="49">
        <f t="shared" si="42"/>
        <v>-1.7923613946376378</v>
      </c>
      <c r="U23" s="48">
        <f t="shared" ref="U23" si="158">2^-T23</f>
        <v>3.463813837648039</v>
      </c>
      <c r="X23" s="20" t="s">
        <v>99</v>
      </c>
      <c r="Y23" s="25">
        <v>25.623787641715399</v>
      </c>
      <c r="Z23" s="49">
        <f t="shared" ref="Z23" si="159">(Y23+Y24+Y25)/3</f>
        <v>25.687908144568201</v>
      </c>
      <c r="AA23" s="49"/>
      <c r="AB23" s="20">
        <v>26.641676721114006</v>
      </c>
      <c r="AC23" s="50">
        <f t="shared" ref="AC23" si="160">(AB23+AB24+AB25)/3</f>
        <v>26.197821793839893</v>
      </c>
      <c r="AD23" s="49"/>
      <c r="AE23" s="49">
        <f t="shared" ref="AE23" si="161">(Z23-AC23)-(24.31-26.66)</f>
        <v>1.8400863507283098</v>
      </c>
      <c r="AF23" s="48">
        <f t="shared" ref="AF23" si="162">2^-AE23</f>
        <v>0.27930506655824283</v>
      </c>
      <c r="AI23" s="20" t="s">
        <v>99</v>
      </c>
      <c r="AJ23" s="20">
        <v>28.661197248576901</v>
      </c>
      <c r="AK23" s="49">
        <f t="shared" ref="AK23" si="163">(AJ23+AJ24+AJ25)/3</f>
        <v>28.872021517352167</v>
      </c>
      <c r="AL23" s="49"/>
      <c r="AM23" s="20">
        <v>26.007711085919698</v>
      </c>
      <c r="AN23" s="50">
        <f t="shared" ref="AN23" si="164">(AM23+AM24+AM25)/3</f>
        <v>26.643285975322598</v>
      </c>
      <c r="AO23" s="49"/>
      <c r="AP23" s="49">
        <f t="shared" ref="AP23" si="165">(AK23-AN23)-(25.54-25.71)</f>
        <v>2.39873554202957</v>
      </c>
      <c r="AQ23" s="48">
        <f t="shared" ref="AQ23" si="166">2^-AP23</f>
        <v>0.18963070086677622</v>
      </c>
      <c r="AT23" s="20" t="s">
        <v>100</v>
      </c>
      <c r="AU23" s="27">
        <v>27.681938208426001</v>
      </c>
      <c r="AV23" s="49">
        <f t="shared" ref="AV23" si="167">(AU23+AU24+AU25)/3</f>
        <v>27.942001976734364</v>
      </c>
      <c r="AW23" s="49"/>
      <c r="AX23" s="27">
        <v>25.750343002668366</v>
      </c>
      <c r="AY23" s="50">
        <f t="shared" ref="AY23" si="168">(AX23+AX24+AX25)/3</f>
        <v>25.660403215581827</v>
      </c>
      <c r="AZ23" s="49"/>
      <c r="BA23" s="49">
        <f t="shared" ref="BA23" si="169">(AV23-AY23)-(25.7-25.13)</f>
        <v>1.711598761152537</v>
      </c>
      <c r="BB23" s="48">
        <f t="shared" ref="BB23" si="170">2^-BA23</f>
        <v>0.30532153164439751</v>
      </c>
      <c r="BE23" s="20" t="s">
        <v>99</v>
      </c>
      <c r="BF23" s="25">
        <v>21.324627656156874</v>
      </c>
      <c r="BG23" s="49">
        <f t="shared" ref="BG23" si="171">(BF23+BF24+BF25)/3</f>
        <v>21.464366725159156</v>
      </c>
      <c r="BH23" s="49"/>
      <c r="BI23" s="25">
        <v>25.823233086184185</v>
      </c>
      <c r="BJ23" s="50">
        <f t="shared" ref="BJ23" si="172">(BI23+BI24+BI25)/3</f>
        <v>25.650645752598979</v>
      </c>
      <c r="BK23" s="49"/>
      <c r="BL23" s="49">
        <f t="shared" ref="BL23" si="173">(BG23-BJ23)-(20.73-26.26)</f>
        <v>1.3437209725601775</v>
      </c>
      <c r="BM23" s="48">
        <f t="shared" ref="BM23" si="174">2^-BL23</f>
        <v>0.39400313865387171</v>
      </c>
      <c r="BP23" s="20" t="s">
        <v>99</v>
      </c>
      <c r="BQ23" s="20">
        <v>23.585565567016602</v>
      </c>
      <c r="BR23" s="49">
        <f t="shared" ref="BR23" si="175">(BQ23+BQ24+BQ25)/3</f>
        <v>23.900240834554037</v>
      </c>
      <c r="BS23" s="49"/>
      <c r="BT23" s="20">
        <v>26.769157409667969</v>
      </c>
      <c r="BU23" s="50">
        <f t="shared" ref="BU23" si="176">(BT23+BT24+BT25)/3</f>
        <v>26.78750050862628</v>
      </c>
      <c r="BV23" s="49"/>
      <c r="BW23" s="49">
        <f t="shared" si="62"/>
        <v>1.262740325927755</v>
      </c>
      <c r="BX23" s="48">
        <f t="shared" ref="BX23" si="177">2^-BW23</f>
        <v>0.41675160893110369</v>
      </c>
      <c r="CA23" s="20" t="s">
        <v>99</v>
      </c>
      <c r="CB23" s="20">
        <v>26.058553365780401</v>
      </c>
      <c r="CC23" s="49">
        <f t="shared" ref="CC23" si="178">(CB23+CB24+CB25)/3</f>
        <v>25.747255203950999</v>
      </c>
      <c r="CD23" s="49"/>
      <c r="CE23" s="20">
        <v>26.573270334894101</v>
      </c>
      <c r="CF23" s="50">
        <f t="shared" ref="CF23" si="179">(CE23+CE24+CE25)/3</f>
        <v>26.39466323540222</v>
      </c>
      <c r="CG23" s="49"/>
      <c r="CH23" s="49">
        <f t="shared" si="66"/>
        <v>1.4625919685487787</v>
      </c>
      <c r="CI23" s="48">
        <f t="shared" ref="CI23" si="180">2^-CH23</f>
        <v>0.36284065816557481</v>
      </c>
      <c r="CL23" s="20" t="s">
        <v>99</v>
      </c>
      <c r="CM23" s="20">
        <v>17.721381476692926</v>
      </c>
      <c r="CN23" s="49">
        <f t="shared" ref="CN23" si="181">(CM23+CM24+CM25)/3</f>
        <v>17.930212074355694</v>
      </c>
      <c r="CO23" s="49"/>
      <c r="CP23" s="20">
        <v>25.253371734599842</v>
      </c>
      <c r="CQ23" s="50">
        <f t="shared" ref="CQ23" si="182">(CP23+CP24+CP25)/3</f>
        <v>25.057312387633488</v>
      </c>
      <c r="CR23" s="49"/>
      <c r="CS23" s="49">
        <f t="shared" si="70"/>
        <v>-0.95710031327779532</v>
      </c>
      <c r="CT23" s="48">
        <f t="shared" ref="CT23" si="183">2^-CS23</f>
        <v>1.9414039242830552</v>
      </c>
    </row>
    <row r="24" spans="1:98" x14ac:dyDescent="0.25">
      <c r="A24" s="20" t="s">
        <v>101</v>
      </c>
      <c r="B24" s="25">
        <v>28.73036937651122</v>
      </c>
      <c r="C24" s="49"/>
      <c r="D24" s="49"/>
      <c r="E24" s="20">
        <v>25.868393680112604</v>
      </c>
      <c r="F24" s="50"/>
      <c r="G24" s="49"/>
      <c r="H24" s="49"/>
      <c r="I24" s="48"/>
      <c r="M24" s="20" t="s">
        <v>101</v>
      </c>
      <c r="N24" s="25">
        <v>33.762091631664802</v>
      </c>
      <c r="O24" s="49"/>
      <c r="P24" s="49"/>
      <c r="Q24" s="25">
        <v>27.688945481862316</v>
      </c>
      <c r="R24" s="50"/>
      <c r="S24" s="49"/>
      <c r="T24" s="49"/>
      <c r="U24" s="48"/>
      <c r="X24" s="20" t="s">
        <v>101</v>
      </c>
      <c r="Y24" s="25">
        <v>25.485361980754298</v>
      </c>
      <c r="Z24" s="49"/>
      <c r="AA24" s="49"/>
      <c r="AB24" s="20">
        <v>25.753966866565776</v>
      </c>
      <c r="AC24" s="50"/>
      <c r="AD24" s="49"/>
      <c r="AE24" s="49"/>
      <c r="AF24" s="48"/>
      <c r="AI24" s="20" t="s">
        <v>101</v>
      </c>
      <c r="AJ24" s="20">
        <v>29.049512452794101</v>
      </c>
      <c r="AK24" s="49"/>
      <c r="AL24" s="49"/>
      <c r="AM24" s="20">
        <v>26.868860864725487</v>
      </c>
      <c r="AN24" s="50"/>
      <c r="AO24" s="49"/>
      <c r="AP24" s="49"/>
      <c r="AQ24" s="48"/>
      <c r="AT24" s="20" t="s">
        <v>101</v>
      </c>
      <c r="AU24" s="27">
        <v>27.868732411709399</v>
      </c>
      <c r="AV24" s="49"/>
      <c r="AW24" s="49"/>
      <c r="AX24" s="27">
        <v>25.770463428495301</v>
      </c>
      <c r="AY24" s="50"/>
      <c r="AZ24" s="49"/>
      <c r="BA24" s="49"/>
      <c r="BB24" s="48"/>
      <c r="BE24" s="20" t="s">
        <v>101</v>
      </c>
      <c r="BF24" s="25">
        <v>21.737439127494799</v>
      </c>
      <c r="BG24" s="49"/>
      <c r="BH24" s="49"/>
      <c r="BI24" s="25">
        <v>25.811391752347099</v>
      </c>
      <c r="BJ24" s="50"/>
      <c r="BK24" s="49"/>
      <c r="BL24" s="49"/>
      <c r="BM24" s="48"/>
      <c r="BP24" s="20" t="s">
        <v>101</v>
      </c>
      <c r="BQ24" s="20">
        <v>24.148249435424798</v>
      </c>
      <c r="BR24" s="49"/>
      <c r="BS24" s="49"/>
      <c r="BT24" s="25">
        <v>26.9391769409179</v>
      </c>
      <c r="BU24" s="50"/>
      <c r="BV24" s="49"/>
      <c r="BW24" s="49"/>
      <c r="BX24" s="48"/>
      <c r="CA24" s="20" t="s">
        <v>101</v>
      </c>
      <c r="CB24" s="20">
        <v>25.902623708788301</v>
      </c>
      <c r="CC24" s="49"/>
      <c r="CD24" s="49"/>
      <c r="CE24" s="20">
        <v>26.082722802576999</v>
      </c>
      <c r="CF24" s="50"/>
      <c r="CG24" s="49"/>
      <c r="CH24" s="49"/>
      <c r="CI24" s="48"/>
      <c r="CL24" s="20" t="s">
        <v>101</v>
      </c>
      <c r="CM24" s="20">
        <v>18.072376005351799</v>
      </c>
      <c r="CN24" s="49"/>
      <c r="CO24" s="49"/>
      <c r="CP24" s="20">
        <v>24.9279197073338</v>
      </c>
      <c r="CQ24" s="50"/>
      <c r="CR24" s="49"/>
      <c r="CS24" s="49"/>
      <c r="CT24" s="48"/>
    </row>
    <row r="25" spans="1:98" x14ac:dyDescent="0.25">
      <c r="A25" s="20" t="s">
        <v>102</v>
      </c>
      <c r="B25" s="25">
        <v>28.143061083665799</v>
      </c>
      <c r="C25" s="49"/>
      <c r="D25" s="49"/>
      <c r="E25" s="20">
        <v>25.937419726139598</v>
      </c>
      <c r="F25" s="50"/>
      <c r="G25" s="49"/>
      <c r="H25" s="49"/>
      <c r="I25" s="48"/>
      <c r="M25" s="20" t="s">
        <v>102</v>
      </c>
      <c r="N25" s="20">
        <v>34.117849627866299</v>
      </c>
      <c r="O25" s="49"/>
      <c r="P25" s="49"/>
      <c r="Q25" s="20">
        <v>27.163544355837285</v>
      </c>
      <c r="R25" s="50"/>
      <c r="S25" s="49"/>
      <c r="T25" s="49"/>
      <c r="U25" s="48"/>
      <c r="X25" s="20" t="s">
        <v>102</v>
      </c>
      <c r="Y25" s="25">
        <v>25.954574811234899</v>
      </c>
      <c r="Z25" s="49"/>
      <c r="AA25" s="49"/>
      <c r="AB25" s="20">
        <v>26.1978217938399</v>
      </c>
      <c r="AC25" s="50"/>
      <c r="AD25" s="49"/>
      <c r="AE25" s="49"/>
      <c r="AF25" s="48"/>
      <c r="AI25" s="20" t="s">
        <v>102</v>
      </c>
      <c r="AJ25" s="20">
        <v>28.905354850685502</v>
      </c>
      <c r="AK25" s="49"/>
      <c r="AL25" s="49"/>
      <c r="AM25" s="20">
        <v>27.053285975322606</v>
      </c>
      <c r="AN25" s="50"/>
      <c r="AO25" s="49"/>
      <c r="AP25" s="49"/>
      <c r="AQ25" s="48"/>
      <c r="AT25" s="20" t="s">
        <v>102</v>
      </c>
      <c r="AU25" s="27">
        <v>28.2753353100677</v>
      </c>
      <c r="AV25" s="49"/>
      <c r="AW25" s="49"/>
      <c r="AX25" s="27">
        <v>25.46040321558182</v>
      </c>
      <c r="AY25" s="50"/>
      <c r="AZ25" s="49"/>
      <c r="BA25" s="49"/>
      <c r="BB25" s="48"/>
      <c r="BE25" s="20" t="s">
        <v>102</v>
      </c>
      <c r="BF25" s="25">
        <v>21.331033391825802</v>
      </c>
      <c r="BG25" s="49"/>
      <c r="BH25" s="49"/>
      <c r="BI25" s="25">
        <v>25.317312419265654</v>
      </c>
      <c r="BJ25" s="50"/>
      <c r="BK25" s="49"/>
      <c r="BL25" s="49"/>
      <c r="BM25" s="48"/>
      <c r="BP25" s="20" t="s">
        <v>102</v>
      </c>
      <c r="BQ25" s="20">
        <v>23.966907501220703</v>
      </c>
      <c r="BR25" s="49"/>
      <c r="BS25" s="49"/>
      <c r="BT25" s="25">
        <v>26.654167175292969</v>
      </c>
      <c r="BU25" s="50"/>
      <c r="BV25" s="49"/>
      <c r="BW25" s="49"/>
      <c r="BX25" s="48"/>
      <c r="CA25" s="20" t="s">
        <v>102</v>
      </c>
      <c r="CB25" s="20">
        <v>25.280588537284299</v>
      </c>
      <c r="CC25" s="49"/>
      <c r="CD25" s="49"/>
      <c r="CE25" s="20">
        <v>26.52799656873556</v>
      </c>
      <c r="CF25" s="50"/>
      <c r="CG25" s="49"/>
      <c r="CH25" s="49"/>
      <c r="CI25" s="48"/>
      <c r="CL25" s="20" t="s">
        <v>102</v>
      </c>
      <c r="CM25" s="20">
        <v>17.996878741022357</v>
      </c>
      <c r="CN25" s="49"/>
      <c r="CO25" s="49"/>
      <c r="CP25" s="20">
        <v>24.990645720966832</v>
      </c>
      <c r="CQ25" s="50"/>
      <c r="CR25" s="49"/>
      <c r="CS25" s="49"/>
      <c r="CT25" s="48"/>
    </row>
    <row r="26" spans="1:98" x14ac:dyDescent="0.25">
      <c r="A26" s="20" t="s">
        <v>103</v>
      </c>
      <c r="B26" s="20">
        <v>28.739868327270301</v>
      </c>
      <c r="C26" s="49">
        <f t="shared" ref="C26" si="184">(B26+B27+B28)/3</f>
        <v>28.610540197791099</v>
      </c>
      <c r="D26" s="49"/>
      <c r="E26" s="20">
        <v>26.303710843313581</v>
      </c>
      <c r="F26" s="50">
        <f t="shared" ref="F26" si="185">(E26+E27+E28)/3</f>
        <v>26.339927385157562</v>
      </c>
      <c r="G26" s="49"/>
      <c r="H26" s="49">
        <f t="shared" si="102"/>
        <v>2.9306128126335373</v>
      </c>
      <c r="I26" s="48">
        <f t="shared" ref="I26" si="186">2^-H26</f>
        <v>0.13115886135460419</v>
      </c>
      <c r="M26" s="20" t="s">
        <v>104</v>
      </c>
      <c r="N26" s="20">
        <v>34.347557222867103</v>
      </c>
      <c r="O26" s="49">
        <f t="shared" ref="O26" si="187">(N26+N27+N28)/3</f>
        <v>34.370247231537704</v>
      </c>
      <c r="P26" s="49"/>
      <c r="Q26" s="20">
        <v>27.968097771103501</v>
      </c>
      <c r="R26" s="50">
        <f t="shared" ref="R26" si="188">(Q26+Q27+Q28)/3</f>
        <v>27.983061707556335</v>
      </c>
      <c r="S26" s="49"/>
      <c r="T26" s="49">
        <f t="shared" si="42"/>
        <v>-1.6928144760186328</v>
      </c>
      <c r="U26" s="48">
        <f t="shared" ref="U26" si="189">2^-T26</f>
        <v>3.232867716493792</v>
      </c>
      <c r="X26" s="20" t="s">
        <v>105</v>
      </c>
      <c r="Y26" s="20">
        <v>25.506836776536915</v>
      </c>
      <c r="Z26" s="49">
        <f t="shared" ref="Z26" si="190">(Y26+Y27+Y28)/3</f>
        <v>25.659929934523461</v>
      </c>
      <c r="AA26" s="49"/>
      <c r="AB26" s="20">
        <v>26.18779978092925</v>
      </c>
      <c r="AC26" s="50">
        <f t="shared" ref="AC26" si="191">(AB26+AB27+AB28)/3</f>
        <v>26.450443124889393</v>
      </c>
      <c r="AD26" s="49"/>
      <c r="AE26" s="49">
        <f t="shared" ref="AE26:AE71" si="192">(Z26-AC26)-(24.31-26.66)</f>
        <v>1.5594868096340697</v>
      </c>
      <c r="AF26" s="48">
        <f t="shared" ref="AF26" si="193">2^-AE26</f>
        <v>0.33927174494219631</v>
      </c>
      <c r="AI26" s="20" t="s">
        <v>104</v>
      </c>
      <c r="AJ26" s="20">
        <v>28.928030454555099</v>
      </c>
      <c r="AK26" s="49">
        <f t="shared" ref="AK26" si="194">(AJ26+AJ27+AJ28)/3</f>
        <v>29.013343154459136</v>
      </c>
      <c r="AL26" s="49"/>
      <c r="AM26" s="20">
        <v>27.33189093462174</v>
      </c>
      <c r="AN26" s="50">
        <f t="shared" ref="AN26" si="195">(AM26+AM27+AM28)/3</f>
        <v>27.149331376890959</v>
      </c>
      <c r="AO26" s="49"/>
      <c r="AP26" s="49">
        <f t="shared" ref="AP26" si="196">(AK26-AN26)-(25.54-25.71)</f>
        <v>2.0340117775681783</v>
      </c>
      <c r="AQ26" s="48">
        <f t="shared" ref="AQ26" si="197">2^-AP26</f>
        <v>0.24417513888714359</v>
      </c>
      <c r="AT26" s="20" t="s">
        <v>104</v>
      </c>
      <c r="AU26" s="23">
        <v>28.048414051040488</v>
      </c>
      <c r="AV26" s="49">
        <f t="shared" ref="AV26" si="198">(AU26+AU27+AU28)/3</f>
        <v>27.802739431186165</v>
      </c>
      <c r="AW26" s="49"/>
      <c r="AX26" s="23">
        <v>25.733425794049573</v>
      </c>
      <c r="AY26" s="50">
        <f t="shared" ref="AY26" si="199">(AX26+AX27+AX28)/3</f>
        <v>25.48413733344346</v>
      </c>
      <c r="AZ26" s="49"/>
      <c r="BA26" s="49">
        <f t="shared" ref="BA26" si="200">(AV26-AY26)-(25.7-25.13)</f>
        <v>1.7486020977427046</v>
      </c>
      <c r="BB26" s="48">
        <f t="shared" ref="BB26" si="201">2^-BA26</f>
        <v>0.29758998951493471</v>
      </c>
      <c r="BE26" s="20" t="s">
        <v>104</v>
      </c>
      <c r="BF26" s="25">
        <v>21.776211316305584</v>
      </c>
      <c r="BG26" s="49">
        <f t="shared" ref="BG26" si="202">(BF26+BF27+BF28)/3</f>
        <v>21.580899903581013</v>
      </c>
      <c r="BH26" s="49"/>
      <c r="BI26" s="25">
        <v>25.6151913446549</v>
      </c>
      <c r="BJ26" s="50">
        <f t="shared" ref="BJ26" si="203">(BI26+BI27+BI28)/3</f>
        <v>26.120929904415366</v>
      </c>
      <c r="BK26" s="49"/>
      <c r="BL26" s="49">
        <f t="shared" ref="BL26" si="204">(BG26-BJ26)-(20.73-26.26)</f>
        <v>0.98996999916564832</v>
      </c>
      <c r="BM26" s="48">
        <f t="shared" ref="BM26" si="205">2^-BL26</f>
        <v>0.5034882449544027</v>
      </c>
      <c r="BP26" s="20" t="s">
        <v>104</v>
      </c>
      <c r="BQ26" s="20">
        <v>24.198659896850586</v>
      </c>
      <c r="BR26" s="49">
        <f t="shared" ref="BR26" si="206">(BQ26+BQ27+BQ28)/3</f>
        <v>24.332464726765934</v>
      </c>
      <c r="BS26" s="49"/>
      <c r="BT26" s="20">
        <v>27.090238571166992</v>
      </c>
      <c r="BU26" s="50">
        <f t="shared" ref="BU26" si="207">(BT26+BT27+BT28)/3</f>
        <v>27.166358070373509</v>
      </c>
      <c r="BV26" s="49"/>
      <c r="BW26" s="49">
        <f t="shared" si="62"/>
        <v>1.3161066563924244</v>
      </c>
      <c r="BX26" s="48">
        <f t="shared" ref="BX26" si="208">2^-BW26</f>
        <v>0.40161730628475095</v>
      </c>
      <c r="CA26" s="20" t="s">
        <v>104</v>
      </c>
      <c r="CB26" s="20">
        <v>25.847171229101278</v>
      </c>
      <c r="CC26" s="49">
        <f t="shared" ref="CC26" si="209">(CB26+CB27+CB28)/3</f>
        <v>26.209808590041558</v>
      </c>
      <c r="CD26" s="49"/>
      <c r="CE26" s="20">
        <v>26.803134247407158</v>
      </c>
      <c r="CF26" s="50">
        <f t="shared" ref="CF26" si="210">(CE26+CE27+CE28)/3</f>
        <v>27.047281210785229</v>
      </c>
      <c r="CG26" s="49"/>
      <c r="CH26" s="49">
        <f t="shared" si="66"/>
        <v>1.2725273792563279</v>
      </c>
      <c r="CI26" s="48">
        <f t="shared" ref="CI26" si="211">2^-CH26</f>
        <v>0.41393398883975296</v>
      </c>
      <c r="CL26" s="20" t="s">
        <v>104</v>
      </c>
      <c r="CM26" s="20">
        <v>18.085046814027503</v>
      </c>
      <c r="CN26" s="49">
        <f t="shared" ref="CN26" si="212">(CM26+CM27+CM28)/3</f>
        <v>18.282586328093291</v>
      </c>
      <c r="CO26" s="49"/>
      <c r="CP26" s="20">
        <v>25.878847646991748</v>
      </c>
      <c r="CQ26" s="50">
        <f t="shared" ref="CQ26" si="213">(CP26+CP27+CP28)/3</f>
        <v>25.808970861540264</v>
      </c>
      <c r="CR26" s="49"/>
      <c r="CS26" s="49">
        <f t="shared" si="70"/>
        <v>-1.356384533446974</v>
      </c>
      <c r="CT26" s="48">
        <f t="shared" ref="CT26" si="214">2^-CS26</f>
        <v>2.560427188592016</v>
      </c>
    </row>
    <row r="27" spans="1:98" x14ac:dyDescent="0.25">
      <c r="A27" s="20" t="s">
        <v>106</v>
      </c>
      <c r="B27" s="20">
        <v>28.5478787349786</v>
      </c>
      <c r="C27" s="49"/>
      <c r="D27" s="49"/>
      <c r="E27" s="20">
        <v>26.442810593668199</v>
      </c>
      <c r="F27" s="50"/>
      <c r="G27" s="49"/>
      <c r="H27" s="49"/>
      <c r="I27" s="48"/>
      <c r="J27" s="26"/>
      <c r="M27" s="20" t="s">
        <v>106</v>
      </c>
      <c r="N27" s="20">
        <v>34.217547123873103</v>
      </c>
      <c r="O27" s="49"/>
      <c r="P27" s="49"/>
      <c r="Q27" s="20">
        <v>28.3313589773425</v>
      </c>
      <c r="R27" s="50"/>
      <c r="S27" s="49"/>
      <c r="T27" s="49"/>
      <c r="U27" s="48"/>
      <c r="X27" s="20" t="s">
        <v>106</v>
      </c>
      <c r="Y27" s="20">
        <v>25.803023092509999</v>
      </c>
      <c r="Z27" s="49"/>
      <c r="AA27" s="49"/>
      <c r="AB27" s="20">
        <v>26.179753135516201</v>
      </c>
      <c r="AC27" s="50"/>
      <c r="AD27" s="49"/>
      <c r="AE27" s="49"/>
      <c r="AF27" s="48"/>
      <c r="AI27" s="20" t="s">
        <v>106</v>
      </c>
      <c r="AJ27" s="20">
        <v>29.131989187696501</v>
      </c>
      <c r="AK27" s="49"/>
      <c r="AL27" s="49"/>
      <c r="AM27" s="20">
        <v>27.100105152493544</v>
      </c>
      <c r="AN27" s="50"/>
      <c r="AO27" s="49"/>
      <c r="AP27" s="49"/>
      <c r="AQ27" s="48"/>
      <c r="AT27" s="20" t="s">
        <v>106</v>
      </c>
      <c r="AU27" s="23">
        <v>27.4903981446652</v>
      </c>
      <c r="AV27" s="49"/>
      <c r="AW27" s="49"/>
      <c r="AX27" s="23">
        <v>25.0681822061707</v>
      </c>
      <c r="AY27" s="50"/>
      <c r="AZ27" s="49"/>
      <c r="BA27" s="49"/>
      <c r="BB27" s="48"/>
      <c r="BE27" s="20" t="s">
        <v>106</v>
      </c>
      <c r="BF27" s="25">
        <v>21.152255157523101</v>
      </c>
      <c r="BG27" s="49"/>
      <c r="BH27" s="49"/>
      <c r="BI27" s="25">
        <v>26.093335130842501</v>
      </c>
      <c r="BJ27" s="50"/>
      <c r="BK27" s="49"/>
      <c r="BL27" s="49"/>
      <c r="BM27" s="48"/>
      <c r="BP27" s="20" t="s">
        <v>106</v>
      </c>
      <c r="BQ27" s="20">
        <v>24.4996028900146</v>
      </c>
      <c r="BR27" s="49"/>
      <c r="BS27" s="49"/>
      <c r="BT27" s="20">
        <v>27.322477569579998</v>
      </c>
      <c r="BU27" s="50"/>
      <c r="BV27" s="49"/>
      <c r="BW27" s="49"/>
      <c r="BX27" s="48"/>
      <c r="CA27" s="20" t="s">
        <v>106</v>
      </c>
      <c r="CB27" s="20">
        <v>26.705779284315199</v>
      </c>
      <c r="CC27" s="49"/>
      <c r="CD27" s="49"/>
      <c r="CE27" s="20">
        <v>27.091428174163301</v>
      </c>
      <c r="CF27" s="50"/>
      <c r="CG27" s="49"/>
      <c r="CH27" s="49"/>
      <c r="CI27" s="48"/>
      <c r="CL27" s="20" t="s">
        <v>106</v>
      </c>
      <c r="CM27" s="20">
        <v>18.613459175492402</v>
      </c>
      <c r="CN27" s="49"/>
      <c r="CO27" s="49"/>
      <c r="CP27" s="20">
        <v>25.472427409422099</v>
      </c>
      <c r="CQ27" s="50"/>
      <c r="CR27" s="49"/>
      <c r="CS27" s="49"/>
      <c r="CT27" s="48"/>
    </row>
    <row r="28" spans="1:98" x14ac:dyDescent="0.25">
      <c r="A28" s="20" t="s">
        <v>107</v>
      </c>
      <c r="B28" s="20">
        <v>28.543873531124401</v>
      </c>
      <c r="C28" s="49"/>
      <c r="D28" s="49"/>
      <c r="E28" s="20">
        <v>26.273260718490899</v>
      </c>
      <c r="F28" s="50"/>
      <c r="G28" s="49"/>
      <c r="H28" s="49"/>
      <c r="I28" s="48"/>
      <c r="M28" s="20" t="s">
        <v>107</v>
      </c>
      <c r="N28" s="20">
        <v>34.545637347872898</v>
      </c>
      <c r="O28" s="49"/>
      <c r="P28" s="49"/>
      <c r="Q28" s="20">
        <v>27.649728374222999</v>
      </c>
      <c r="R28" s="50"/>
      <c r="S28" s="49"/>
      <c r="T28" s="49"/>
      <c r="U28" s="48"/>
      <c r="X28" s="20" t="s">
        <v>107</v>
      </c>
      <c r="Y28" s="20">
        <v>25.669929934523463</v>
      </c>
      <c r="Z28" s="49"/>
      <c r="AA28" s="49"/>
      <c r="AB28" s="20">
        <v>26.983776458222732</v>
      </c>
      <c r="AC28" s="50"/>
      <c r="AD28" s="49"/>
      <c r="AE28" s="49"/>
      <c r="AF28" s="48"/>
      <c r="AI28" s="20" t="s">
        <v>107</v>
      </c>
      <c r="AJ28" s="20">
        <v>28.980009821125801</v>
      </c>
      <c r="AK28" s="49"/>
      <c r="AL28" s="49"/>
      <c r="AM28" s="20">
        <v>27.015998043557602</v>
      </c>
      <c r="AN28" s="50"/>
      <c r="AO28" s="49"/>
      <c r="AP28" s="49"/>
      <c r="AQ28" s="48"/>
      <c r="AT28" s="20" t="s">
        <v>107</v>
      </c>
      <c r="AU28" s="23">
        <v>27.869406097852799</v>
      </c>
      <c r="AV28" s="49"/>
      <c r="AW28" s="49"/>
      <c r="AX28" s="23">
        <v>25.650804000110121</v>
      </c>
      <c r="AY28" s="50"/>
      <c r="AZ28" s="49"/>
      <c r="BA28" s="49"/>
      <c r="BB28" s="48"/>
      <c r="BE28" s="20" t="s">
        <v>107</v>
      </c>
      <c r="BF28" s="25">
        <v>21.814233236914347</v>
      </c>
      <c r="BG28" s="49"/>
      <c r="BH28" s="49"/>
      <c r="BI28" s="25">
        <v>26.654263237748701</v>
      </c>
      <c r="BJ28" s="50"/>
      <c r="BK28" s="49"/>
      <c r="BL28" s="49"/>
      <c r="BM28" s="48"/>
      <c r="BP28" s="20" t="s">
        <v>107</v>
      </c>
      <c r="BQ28" s="20">
        <v>24.299131393432617</v>
      </c>
      <c r="BR28" s="49"/>
      <c r="BS28" s="49"/>
      <c r="BT28" s="20">
        <v>27.086358070373535</v>
      </c>
      <c r="BU28" s="50"/>
      <c r="BV28" s="49"/>
      <c r="BW28" s="49"/>
      <c r="BX28" s="48"/>
      <c r="CA28" s="20" t="s">
        <v>107</v>
      </c>
      <c r="CB28" s="20">
        <v>26.0764752567082</v>
      </c>
      <c r="CC28" s="49"/>
      <c r="CD28" s="49"/>
      <c r="CE28" s="20">
        <v>27.247281210785232</v>
      </c>
      <c r="CF28" s="50"/>
      <c r="CG28" s="49"/>
      <c r="CH28" s="49"/>
      <c r="CI28" s="48"/>
      <c r="CL28" s="20" t="s">
        <v>107</v>
      </c>
      <c r="CM28" s="20">
        <v>18.149252994759973</v>
      </c>
      <c r="CN28" s="49"/>
      <c r="CO28" s="49"/>
      <c r="CP28" s="20">
        <v>26.07563752820694</v>
      </c>
      <c r="CQ28" s="50"/>
      <c r="CR28" s="49"/>
      <c r="CS28" s="49"/>
      <c r="CT28" s="48"/>
    </row>
    <row r="29" spans="1:98" x14ac:dyDescent="0.25">
      <c r="A29" s="20" t="s">
        <v>108</v>
      </c>
      <c r="B29" s="20">
        <v>27.128829528014219</v>
      </c>
      <c r="C29" s="49">
        <f t="shared" ref="C29" si="215">(B29+B30+B31)/3</f>
        <v>27.735005809362665</v>
      </c>
      <c r="D29" s="49"/>
      <c r="E29" s="20">
        <v>26.07637547027025</v>
      </c>
      <c r="F29" s="50">
        <f t="shared" ref="F29" si="216">(E29+E30+E31)/3</f>
        <v>25.79513512735765</v>
      </c>
      <c r="G29" s="49"/>
      <c r="H29" s="49">
        <f t="shared" si="130"/>
        <v>2.5998706820050153</v>
      </c>
      <c r="I29" s="48">
        <f t="shared" ref="I29" si="217">2^-H29</f>
        <v>0.16495327400220461</v>
      </c>
      <c r="L29" s="26"/>
      <c r="M29" s="20" t="s">
        <v>109</v>
      </c>
      <c r="N29" s="20">
        <v>34.765240932440882</v>
      </c>
      <c r="O29" s="49">
        <f t="shared" ref="O29" si="218">(N29+N30+N31)/3</f>
        <v>34.75045464317256</v>
      </c>
      <c r="P29" s="49"/>
      <c r="Q29" s="20">
        <v>28.862531706009946</v>
      </c>
      <c r="R29" s="50">
        <f t="shared" ref="R29" si="219">(Q29+Q30+Q31)/3</f>
        <v>28.533294957453251</v>
      </c>
      <c r="S29" s="49"/>
      <c r="T29" s="49">
        <f t="shared" si="42"/>
        <v>-1.8628403142806924</v>
      </c>
      <c r="U29" s="48">
        <f t="shared" ref="U29" si="220">2^-T29</f>
        <v>3.6372303955070384</v>
      </c>
      <c r="X29" s="20" t="s">
        <v>109</v>
      </c>
      <c r="Y29" s="20">
        <v>25.449268499279462</v>
      </c>
      <c r="Z29" s="49">
        <f t="shared" ref="Z29" si="221">(Y29+Y30+Y31)/3</f>
        <v>25.630273100750468</v>
      </c>
      <c r="AA29" s="49"/>
      <c r="AB29" s="25">
        <v>26.372127896628623</v>
      </c>
      <c r="AC29" s="50">
        <f t="shared" ref="AC29" si="222">(AB29+AB30+AB31)/3</f>
        <v>26.190228200489511</v>
      </c>
      <c r="AD29" s="49"/>
      <c r="AE29" s="49">
        <f t="shared" ref="AE29:AE74" si="223">(Z29-AC29)-(24.31-26.66)</f>
        <v>1.7900449002609591</v>
      </c>
      <c r="AF29" s="48">
        <f t="shared" ref="AF29" si="224">2^-AE29</f>
        <v>0.28916304636246393</v>
      </c>
      <c r="AI29" s="20" t="s">
        <v>109</v>
      </c>
      <c r="AJ29" s="20">
        <v>29.022953549671094</v>
      </c>
      <c r="AK29" s="49">
        <f t="shared" ref="AK29" si="225">(AJ29+AJ30+AJ31)/3</f>
        <v>29.1233819839033</v>
      </c>
      <c r="AL29" s="49"/>
      <c r="AM29" s="20">
        <v>27.804206324498001</v>
      </c>
      <c r="AN29" s="50">
        <f t="shared" ref="AN29" si="226">(AM29+AM30+AM31)/3</f>
        <v>27.848907791228328</v>
      </c>
      <c r="AO29" s="49"/>
      <c r="AP29" s="49">
        <f t="shared" ref="AP29" si="227">(AK29-AN29)-(25.54-25.71)</f>
        <v>1.4444741926749742</v>
      </c>
      <c r="AQ29" s="48">
        <f t="shared" ref="AQ29" si="228">2^-AP29</f>
        <v>0.36742604670166934</v>
      </c>
      <c r="AT29" s="20" t="s">
        <v>109</v>
      </c>
      <c r="AU29" s="23">
        <v>28.589788168431635</v>
      </c>
      <c r="AV29" s="49">
        <f t="shared" ref="AV29" si="229">(AU29+AU30+AU31)/3</f>
        <v>28.794796039748775</v>
      </c>
      <c r="AW29" s="49"/>
      <c r="AX29" s="27">
        <v>26.054957322855607</v>
      </c>
      <c r="AY29" s="50">
        <f t="shared" ref="AY29" si="230">(AX29+AX30+AX31)/3</f>
        <v>26.405774246178236</v>
      </c>
      <c r="AZ29" s="49"/>
      <c r="BA29" s="49">
        <f t="shared" ref="BA29" si="231">(AV29-AY29)-(25.7-25.13)</f>
        <v>1.8190217935705384</v>
      </c>
      <c r="BB29" s="48">
        <f t="shared" ref="BB29" si="232">2^-BA29</f>
        <v>0.28341307188133358</v>
      </c>
      <c r="BE29" s="20" t="s">
        <v>109</v>
      </c>
      <c r="BF29" s="25">
        <v>21.416877761541802</v>
      </c>
      <c r="BG29" s="49">
        <f t="shared" ref="BG29" si="233">(BF29+BF30+BF31)/3</f>
        <v>21.581348882796849</v>
      </c>
      <c r="BH29" s="49"/>
      <c r="BI29" s="25">
        <v>25.793797535782701</v>
      </c>
      <c r="BJ29" s="50">
        <f t="shared" ref="BJ29" si="234">(BI29+BI30+BI31)/3</f>
        <v>25.984464727433309</v>
      </c>
      <c r="BK29" s="49"/>
      <c r="BL29" s="49">
        <f t="shared" ref="BL29" si="235">(BG29-BJ29)-(20.73-26.26)</f>
        <v>1.1268841553635411</v>
      </c>
      <c r="BM29" s="48">
        <f t="shared" ref="BM29" si="236">2^-BL29</f>
        <v>0.45790361019452808</v>
      </c>
      <c r="BP29" s="20" t="s">
        <v>109</v>
      </c>
      <c r="BQ29" s="20">
        <v>24.979192352294898</v>
      </c>
      <c r="BR29" s="49">
        <f t="shared" ref="BR29" si="237">(BQ29+BQ30+BQ31)/3</f>
        <v>24.615494982401497</v>
      </c>
      <c r="BS29" s="49"/>
      <c r="BT29" s="20">
        <v>27.63176155090332</v>
      </c>
      <c r="BU29" s="50">
        <f t="shared" ref="BU29" si="238">(BT29+BT30+BT31)/3</f>
        <v>27.664852142333984</v>
      </c>
      <c r="BV29" s="49"/>
      <c r="BW29" s="49">
        <f t="shared" si="62"/>
        <v>1.1006428400675112</v>
      </c>
      <c r="BX29" s="48">
        <f t="shared" ref="BX29" si="239">2^-BW29</f>
        <v>0.46630867035629281</v>
      </c>
      <c r="CA29" s="20" t="s">
        <v>108</v>
      </c>
      <c r="CB29" s="20">
        <v>26.409110444736239</v>
      </c>
      <c r="CC29" s="49">
        <f t="shared" ref="CC29" si="240">(CB29+CB30+CB31)/3</f>
        <v>26.170219345661735</v>
      </c>
      <c r="CD29" s="49"/>
      <c r="CE29" s="20">
        <v>26.653473653811599</v>
      </c>
      <c r="CF29" s="50">
        <f t="shared" ref="CF29" si="241">(CE29+CE30+CE31)/3</f>
        <v>26.786414446600133</v>
      </c>
      <c r="CG29" s="49"/>
      <c r="CH29" s="49">
        <f t="shared" si="66"/>
        <v>1.4938048990616011</v>
      </c>
      <c r="CI29" s="48">
        <f t="shared" ref="CI29" si="242">2^-CH29</f>
        <v>0.3550748544632249</v>
      </c>
      <c r="CL29" s="20" t="s">
        <v>109</v>
      </c>
      <c r="CM29" s="20">
        <v>18.200000839605099</v>
      </c>
      <c r="CN29" s="49">
        <f t="shared" ref="CN29" si="243">(CM29+CM30+CM31)/3</f>
        <v>18.659389081993847</v>
      </c>
      <c r="CO29" s="49"/>
      <c r="CP29" s="20">
        <v>26.079459461949799</v>
      </c>
      <c r="CQ29" s="50">
        <f t="shared" ref="CQ29" si="244">(CP29+CP30+CP31)/3</f>
        <v>25.867405979372265</v>
      </c>
      <c r="CR29" s="49"/>
      <c r="CS29" s="49">
        <f t="shared" si="70"/>
        <v>-1.0380168973784194</v>
      </c>
      <c r="CT29" s="48">
        <f t="shared" ref="CT29" si="245">2^-CS29</f>
        <v>2.0534031415169403</v>
      </c>
    </row>
    <row r="30" spans="1:98" x14ac:dyDescent="0.25">
      <c r="A30" s="20" t="s">
        <v>110</v>
      </c>
      <c r="B30" s="20">
        <v>28.407848757377781</v>
      </c>
      <c r="C30" s="49"/>
      <c r="D30" s="49"/>
      <c r="E30" s="20">
        <v>25.580561451111699</v>
      </c>
      <c r="F30" s="50"/>
      <c r="G30" s="49"/>
      <c r="H30" s="49"/>
      <c r="I30" s="48"/>
      <c r="L30" s="26"/>
      <c r="M30" s="20" t="s">
        <v>110</v>
      </c>
      <c r="N30" s="20">
        <v>34.742335020570899</v>
      </c>
      <c r="O30" s="49"/>
      <c r="P30" s="49"/>
      <c r="Q30" s="20">
        <v>28.337391542229913</v>
      </c>
      <c r="R30" s="50"/>
      <c r="S30" s="49"/>
      <c r="T30" s="49"/>
      <c r="U30" s="48"/>
      <c r="X30" s="20" t="s">
        <v>110</v>
      </c>
      <c r="Y30" s="20">
        <v>25.8046110355548</v>
      </c>
      <c r="Z30" s="49"/>
      <c r="AA30" s="49"/>
      <c r="AB30" s="25">
        <v>26.308328504350399</v>
      </c>
      <c r="AC30" s="50"/>
      <c r="AD30" s="49"/>
      <c r="AE30" s="49"/>
      <c r="AF30" s="48"/>
      <c r="AI30" s="20" t="s">
        <v>110</v>
      </c>
      <c r="AJ30" s="20">
        <v>29.1904770848022</v>
      </c>
      <c r="AK30" s="49"/>
      <c r="AL30" s="49"/>
      <c r="AM30" s="20">
        <v>28.226942591291991</v>
      </c>
      <c r="AN30" s="50"/>
      <c r="AO30" s="49"/>
      <c r="AP30" s="49"/>
      <c r="AQ30" s="48"/>
      <c r="AT30" s="20" t="s">
        <v>110</v>
      </c>
      <c r="AU30" s="27">
        <v>29.066470577732591</v>
      </c>
      <c r="AV30" s="49"/>
      <c r="AW30" s="49"/>
      <c r="AX30" s="27">
        <v>26.689924502834199</v>
      </c>
      <c r="AY30" s="50"/>
      <c r="AZ30" s="49"/>
      <c r="BA30" s="49"/>
      <c r="BB30" s="48"/>
      <c r="BE30" s="20" t="s">
        <v>110</v>
      </c>
      <c r="BF30" s="25">
        <v>21.645820004051902</v>
      </c>
      <c r="BG30" s="49"/>
      <c r="BH30" s="49"/>
      <c r="BI30" s="25">
        <v>26.108465252417247</v>
      </c>
      <c r="BJ30" s="50"/>
      <c r="BK30" s="49"/>
      <c r="BL30" s="49"/>
      <c r="BM30" s="48"/>
      <c r="BP30" s="20" t="s">
        <v>110</v>
      </c>
      <c r="BQ30" s="20">
        <v>24.5184642791748</v>
      </c>
      <c r="BR30" s="49"/>
      <c r="BS30" s="49"/>
      <c r="BT30" s="20">
        <v>27.697942733764648</v>
      </c>
      <c r="BU30" s="50"/>
      <c r="BV30" s="49"/>
      <c r="BW30" s="49"/>
      <c r="BX30" s="48"/>
      <c r="CA30" s="20" t="s">
        <v>110</v>
      </c>
      <c r="CB30" s="20">
        <v>25.997994913253901</v>
      </c>
      <c r="CC30" s="49"/>
      <c r="CD30" s="49"/>
      <c r="CE30" s="20">
        <v>27.052688572722001</v>
      </c>
      <c r="CF30" s="50"/>
      <c r="CG30" s="49"/>
      <c r="CH30" s="49"/>
      <c r="CI30" s="48"/>
      <c r="CL30" s="20" t="s">
        <v>110</v>
      </c>
      <c r="CM30" s="20">
        <v>18.918777324382599</v>
      </c>
      <c r="CN30" s="49"/>
      <c r="CO30" s="49"/>
      <c r="CP30" s="20">
        <v>25.622019163461399</v>
      </c>
      <c r="CQ30" s="50"/>
      <c r="CR30" s="49"/>
      <c r="CS30" s="49"/>
      <c r="CT30" s="48"/>
    </row>
    <row r="31" spans="1:98" x14ac:dyDescent="0.25">
      <c r="A31" s="20" t="s">
        <v>111</v>
      </c>
      <c r="B31" s="20">
        <v>27.668339142695999</v>
      </c>
      <c r="C31" s="49"/>
      <c r="D31" s="49"/>
      <c r="E31" s="20">
        <v>25.728468460691001</v>
      </c>
      <c r="F31" s="50"/>
      <c r="G31" s="49"/>
      <c r="H31" s="49"/>
      <c r="I31" s="48"/>
      <c r="M31" s="20" t="s">
        <v>111</v>
      </c>
      <c r="N31" s="20">
        <v>34.743787976505899</v>
      </c>
      <c r="O31" s="49"/>
      <c r="P31" s="49"/>
      <c r="Q31" s="20">
        <v>28.3999616241199</v>
      </c>
      <c r="R31" s="50"/>
      <c r="S31" s="49"/>
      <c r="T31" s="49"/>
      <c r="U31" s="48"/>
      <c r="X31" s="20" t="s">
        <v>111</v>
      </c>
      <c r="Y31" s="20">
        <v>25.636939767417147</v>
      </c>
      <c r="Z31" s="49"/>
      <c r="AA31" s="49"/>
      <c r="AB31" s="25">
        <v>25.890228200489499</v>
      </c>
      <c r="AC31" s="50"/>
      <c r="AD31" s="49"/>
      <c r="AE31" s="49"/>
      <c r="AF31" s="48"/>
      <c r="AI31" s="20" t="s">
        <v>111</v>
      </c>
      <c r="AJ31" s="20">
        <v>29.1567153172366</v>
      </c>
      <c r="AK31" s="49"/>
      <c r="AL31" s="49"/>
      <c r="AM31" s="20">
        <v>27.515574457894999</v>
      </c>
      <c r="AN31" s="50"/>
      <c r="AO31" s="49"/>
      <c r="AP31" s="49"/>
      <c r="AQ31" s="48"/>
      <c r="AT31" s="20" t="s">
        <v>111</v>
      </c>
      <c r="AU31" s="27">
        <v>28.728129373082101</v>
      </c>
      <c r="AV31" s="49"/>
      <c r="AW31" s="49"/>
      <c r="AX31" s="27">
        <v>26.472440912844899</v>
      </c>
      <c r="AY31" s="50"/>
      <c r="AZ31" s="49"/>
      <c r="BA31" s="49"/>
      <c r="BB31" s="48"/>
      <c r="BE31" s="20" t="s">
        <v>111</v>
      </c>
      <c r="BF31" s="25">
        <v>21.681348882796847</v>
      </c>
      <c r="BG31" s="49"/>
      <c r="BH31" s="49"/>
      <c r="BI31" s="25">
        <v>26.051131394099986</v>
      </c>
      <c r="BJ31" s="50"/>
      <c r="BK31" s="49"/>
      <c r="BL31" s="49"/>
      <c r="BM31" s="48"/>
      <c r="BP31" s="20" t="s">
        <v>111</v>
      </c>
      <c r="BQ31" s="20">
        <v>24.348828315734799</v>
      </c>
      <c r="BR31" s="49"/>
      <c r="BS31" s="49"/>
      <c r="BT31" s="20">
        <v>27.664852142333984</v>
      </c>
      <c r="BU31" s="50"/>
      <c r="BV31" s="49"/>
      <c r="BW31" s="49"/>
      <c r="BX31" s="48"/>
      <c r="CA31" s="20" t="s">
        <v>111</v>
      </c>
      <c r="CB31" s="20">
        <v>26.103552678995072</v>
      </c>
      <c r="CC31" s="49"/>
      <c r="CD31" s="49"/>
      <c r="CE31" s="20">
        <v>26.653081113266801</v>
      </c>
      <c r="CF31" s="50"/>
      <c r="CG31" s="49"/>
      <c r="CH31" s="49"/>
      <c r="CI31" s="48"/>
      <c r="CL31" s="20" t="s">
        <v>111</v>
      </c>
      <c r="CM31" s="20">
        <v>18.859389081993836</v>
      </c>
      <c r="CN31" s="49"/>
      <c r="CO31" s="49"/>
      <c r="CP31" s="20">
        <v>25.9007393127056</v>
      </c>
      <c r="CQ31" s="50"/>
      <c r="CR31" s="49"/>
      <c r="CS31" s="49"/>
      <c r="CT31" s="48"/>
    </row>
    <row r="32" spans="1:98" x14ac:dyDescent="0.25">
      <c r="A32" s="20" t="s">
        <v>112</v>
      </c>
      <c r="B32" s="20">
        <v>28.8098698746991</v>
      </c>
      <c r="C32" s="49">
        <f t="shared" ref="C32" si="246">(B32+B33+B34)/3</f>
        <v>28.90564968503303</v>
      </c>
      <c r="D32" s="49"/>
      <c r="E32" s="20">
        <v>27.6691580967947</v>
      </c>
      <c r="F32" s="50">
        <f t="shared" ref="F32" si="247">(E32+E33+E34)/3</f>
        <v>27.216611037626965</v>
      </c>
      <c r="G32" s="49"/>
      <c r="H32" s="49">
        <f t="shared" ref="H32" si="248">(C32-F32)-(25-25.66)</f>
        <v>2.3490386474060649</v>
      </c>
      <c r="I32" s="48">
        <f t="shared" ref="I32" si="249">2^-H32</f>
        <v>0.19627677166896543</v>
      </c>
      <c r="M32" s="20" t="s">
        <v>112</v>
      </c>
      <c r="N32" s="20">
        <v>32.858893671107801</v>
      </c>
      <c r="O32" s="49">
        <f t="shared" ref="O32" si="250">(N32+N33+N34)/3</f>
        <v>32.74228678539847</v>
      </c>
      <c r="P32" s="49"/>
      <c r="Q32" s="20">
        <v>28.014996764549274</v>
      </c>
      <c r="R32" s="50">
        <f t="shared" ref="R32" si="251">(Q32+Q33+Q34)/3</f>
        <v>28.078789620822658</v>
      </c>
      <c r="S32" s="49"/>
      <c r="T32" s="49">
        <f t="shared" si="42"/>
        <v>-3.4165028354241898</v>
      </c>
      <c r="U32" s="48">
        <f t="shared" ref="U32" si="252">2^-T32</f>
        <v>10.677506235831075</v>
      </c>
      <c r="X32" s="20" t="s">
        <v>112</v>
      </c>
      <c r="Y32" s="20">
        <v>33.094027241534498</v>
      </c>
      <c r="Z32" s="49">
        <f t="shared" ref="Z32" si="253">(Y32+Y33+Y34)/3</f>
        <v>33.050703309598994</v>
      </c>
      <c r="AA32" s="49"/>
      <c r="AB32" s="20">
        <v>27.513673602530009</v>
      </c>
      <c r="AC32" s="50">
        <f t="shared" ref="AC32" si="254">(AB32+AB33+AB34)/3</f>
        <v>26.614623840724846</v>
      </c>
      <c r="AD32" s="49"/>
      <c r="AE32" s="49">
        <f t="shared" ref="AE32" si="255">(Z32-AC32)-(24.31-26.66)</f>
        <v>8.7860794688741493</v>
      </c>
      <c r="AF32" s="48">
        <f t="shared" ref="AF32" si="256">2^-AE32</f>
        <v>2.2653042280981537E-3</v>
      </c>
      <c r="AI32" s="20" t="s">
        <v>113</v>
      </c>
      <c r="AJ32" s="20">
        <v>28.0753329081214</v>
      </c>
      <c r="AK32" s="49">
        <f t="shared" ref="AK32" si="257">(AJ32+AJ33+AJ34)/3</f>
        <v>28.375945055995533</v>
      </c>
      <c r="AL32" s="49"/>
      <c r="AM32" s="20">
        <v>28.290857423828601</v>
      </c>
      <c r="AN32" s="50">
        <f t="shared" ref="AN32" si="258">(AM32+AM33+AM34)/3</f>
        <v>28.643789480882159</v>
      </c>
      <c r="AO32" s="49"/>
      <c r="AP32" s="49">
        <f t="shared" ref="AP32" si="259">(AK32-AN32)-(25.54-25.71)</f>
        <v>-9.7844424886623926E-2</v>
      </c>
      <c r="AQ32" s="48">
        <f t="shared" ref="AQ32" si="260">2^-AP32</f>
        <v>1.0701732885144337</v>
      </c>
      <c r="AT32" s="20" t="s">
        <v>114</v>
      </c>
      <c r="AU32" s="23">
        <v>35.316702553215499</v>
      </c>
      <c r="AV32" s="49">
        <f t="shared" ref="AV32" si="261">(AU32+AU33+AU34)/3</f>
        <v>35.219211063346762</v>
      </c>
      <c r="AW32" s="49"/>
      <c r="AX32" s="23">
        <v>27.647288610692573</v>
      </c>
      <c r="AY32" s="50">
        <f t="shared" ref="AY32" si="262">(AX32+AX33+AX34)/3</f>
        <v>27.435847065959639</v>
      </c>
      <c r="AZ32" s="49"/>
      <c r="BA32" s="49">
        <f t="shared" ref="BA32" si="263">(AV32-AY32)-(25.7-25.13)</f>
        <v>7.2133639973871233</v>
      </c>
      <c r="BB32" s="48">
        <f t="shared" ref="BB32" si="264">2^-BA32</f>
        <v>6.7384663993187406E-3</v>
      </c>
      <c r="BE32" s="20" t="s">
        <v>114</v>
      </c>
      <c r="BF32" s="25">
        <v>21.759127033657816</v>
      </c>
      <c r="BG32" s="49">
        <f t="shared" ref="BG32" si="265">(BF32+BF33+BF34)/3</f>
        <v>21.928907365792796</v>
      </c>
      <c r="BH32" s="49"/>
      <c r="BI32" s="25">
        <v>26.695114648842246</v>
      </c>
      <c r="BJ32" s="50">
        <f t="shared" ref="BJ32" si="266">(BI32+BI33+BI34)/3</f>
        <v>26.598317737553781</v>
      </c>
      <c r="BK32" s="49"/>
      <c r="BL32" s="49">
        <f t="shared" ref="BL32" si="267">(BG32-BJ32)-(20.73-26.26)</f>
        <v>0.86058962823901552</v>
      </c>
      <c r="BM32" s="48">
        <f t="shared" ref="BM32" si="268">2^-BL32</f>
        <v>0.55072743010329683</v>
      </c>
      <c r="BP32" s="20" t="s">
        <v>114</v>
      </c>
      <c r="BQ32" s="20">
        <v>28.284603118896399</v>
      </c>
      <c r="BR32" s="49">
        <f t="shared" ref="BR32" si="269">(BQ32+BQ33+BQ34)/3</f>
        <v>27.880704434712669</v>
      </c>
      <c r="BS32" s="49"/>
      <c r="BT32" s="20">
        <v>27.6118965148925</v>
      </c>
      <c r="BU32" s="50">
        <f t="shared" ref="BU32" si="270">(BT32+BT33+BT34)/3</f>
        <v>27.062619527180932</v>
      </c>
      <c r="BV32" s="49"/>
      <c r="BW32" s="49">
        <f t="shared" si="62"/>
        <v>4.9680849075317361</v>
      </c>
      <c r="BX32" s="48">
        <f t="shared" ref="BX32" si="271">2^-BW32</f>
        <v>3.1949011217772327E-2</v>
      </c>
      <c r="CA32" s="20" t="s">
        <v>114</v>
      </c>
      <c r="CB32" s="20">
        <v>28.370805465699998</v>
      </c>
      <c r="CC32" s="49">
        <f t="shared" ref="CC32" si="272">(CB32+CB33+CB34)/3</f>
        <v>28.55402339169213</v>
      </c>
      <c r="CD32" s="49"/>
      <c r="CE32" s="20">
        <v>26.029474950827598</v>
      </c>
      <c r="CF32" s="50">
        <f t="shared" ref="CF32" si="273">(CE32+CE33+CE34)/3</f>
        <v>26.25228337956554</v>
      </c>
      <c r="CG32" s="49"/>
      <c r="CH32" s="49">
        <f t="shared" si="66"/>
        <v>4.4117400121265895</v>
      </c>
      <c r="CI32" s="48">
        <f t="shared" ref="CI32" si="274">2^-CH32</f>
        <v>4.6982262093647989E-2</v>
      </c>
      <c r="CL32" s="20" t="s">
        <v>114</v>
      </c>
      <c r="CM32" s="20">
        <v>21.256205673551943</v>
      </c>
      <c r="CN32" s="49">
        <f t="shared" ref="CN32" si="275">(CM32+CM33+CM34)/3</f>
        <v>21.354556006834738</v>
      </c>
      <c r="CO32" s="49"/>
      <c r="CP32" s="20">
        <v>27.000383774621</v>
      </c>
      <c r="CQ32" s="50">
        <f t="shared" ref="CQ32" si="276">(CP32+CP33+CP34)/3</f>
        <v>26.87699340764043</v>
      </c>
      <c r="CR32" s="49"/>
      <c r="CS32" s="49">
        <f t="shared" si="70"/>
        <v>0.64756259919430548</v>
      </c>
      <c r="CT32" s="48">
        <f t="shared" ref="CT32" si="277">2^-CS32</f>
        <v>0.63835789442634672</v>
      </c>
    </row>
    <row r="33" spans="1:98" x14ac:dyDescent="0.25">
      <c r="A33" s="20" t="s">
        <v>115</v>
      </c>
      <c r="B33" s="25">
        <v>29.068096162033601</v>
      </c>
      <c r="C33" s="49"/>
      <c r="D33" s="49"/>
      <c r="E33" s="20">
        <v>26.8307306451259</v>
      </c>
      <c r="F33" s="50"/>
      <c r="G33" s="49"/>
      <c r="H33" s="49"/>
      <c r="I33" s="48"/>
      <c r="M33" s="20" t="s">
        <v>115</v>
      </c>
      <c r="N33" s="20">
        <v>32.912346566355801</v>
      </c>
      <c r="O33" s="49"/>
      <c r="P33" s="49"/>
      <c r="Q33" s="20">
        <v>27.9092491437627</v>
      </c>
      <c r="R33" s="50"/>
      <c r="S33" s="49"/>
      <c r="T33" s="49"/>
      <c r="U33" s="48"/>
      <c r="X33" s="20" t="s">
        <v>115</v>
      </c>
      <c r="Y33" s="20">
        <v>33.0140460443302</v>
      </c>
      <c r="Z33" s="49"/>
      <c r="AA33" s="49"/>
      <c r="AB33" s="20">
        <v>25.708907412253001</v>
      </c>
      <c r="AC33" s="50"/>
      <c r="AD33" s="49"/>
      <c r="AE33" s="49"/>
      <c r="AF33" s="48"/>
      <c r="AI33" s="20" t="s">
        <v>115</v>
      </c>
      <c r="AJ33" s="20">
        <v>29.009890537202999</v>
      </c>
      <c r="AK33" s="49"/>
      <c r="AL33" s="49"/>
      <c r="AM33" s="20">
        <v>28.663388204602374</v>
      </c>
      <c r="AN33" s="50"/>
      <c r="AO33" s="49"/>
      <c r="AP33" s="49"/>
      <c r="AQ33" s="48"/>
      <c r="AT33" s="20" t="s">
        <v>115</v>
      </c>
      <c r="AU33" s="27">
        <v>35.055052906811397</v>
      </c>
      <c r="AV33" s="49"/>
      <c r="AW33" s="49"/>
      <c r="AX33" s="27">
        <v>27.024405521226701</v>
      </c>
      <c r="AY33" s="50"/>
      <c r="AZ33" s="49"/>
      <c r="BA33" s="49"/>
      <c r="BB33" s="48"/>
      <c r="BE33" s="20" t="s">
        <v>115</v>
      </c>
      <c r="BF33" s="25">
        <v>22.3320210312611</v>
      </c>
      <c r="BG33" s="49"/>
      <c r="BH33" s="49"/>
      <c r="BI33" s="25">
        <v>26.168187492931999</v>
      </c>
      <c r="BJ33" s="50"/>
      <c r="BK33" s="49"/>
      <c r="BL33" s="49"/>
      <c r="BM33" s="48"/>
      <c r="BP33" s="20" t="s">
        <v>115</v>
      </c>
      <c r="BQ33" s="20">
        <v>27.410139083862301</v>
      </c>
      <c r="BR33" s="49"/>
      <c r="BS33" s="49"/>
      <c r="BT33" s="20">
        <v>26.846675872802699</v>
      </c>
      <c r="BU33" s="50"/>
      <c r="BV33" s="49"/>
      <c r="BW33" s="49"/>
      <c r="BX33" s="48"/>
      <c r="CA33" s="20" t="s">
        <v>115</v>
      </c>
      <c r="CB33" s="20">
        <v>28.9705746510176</v>
      </c>
      <c r="CC33" s="49"/>
      <c r="CD33" s="49"/>
      <c r="CE33" s="20">
        <v>26.141758474970125</v>
      </c>
      <c r="CF33" s="50"/>
      <c r="CG33" s="49"/>
      <c r="CH33" s="49"/>
      <c r="CI33" s="48"/>
      <c r="CL33" s="20" t="s">
        <v>115</v>
      </c>
      <c r="CM33" s="20">
        <v>21.519573006784199</v>
      </c>
      <c r="CN33" s="49"/>
      <c r="CO33" s="49"/>
      <c r="CP33" s="20">
        <v>27.153603040659899</v>
      </c>
      <c r="CQ33" s="50"/>
      <c r="CR33" s="49"/>
      <c r="CS33" s="49"/>
      <c r="CT33" s="48"/>
    </row>
    <row r="34" spans="1:98" x14ac:dyDescent="0.25">
      <c r="A34" s="20" t="s">
        <v>116</v>
      </c>
      <c r="B34" s="25">
        <v>28.838983018366399</v>
      </c>
      <c r="C34" s="49"/>
      <c r="D34" s="49"/>
      <c r="E34" s="20">
        <v>27.149944370960299</v>
      </c>
      <c r="F34" s="50"/>
      <c r="G34" s="49"/>
      <c r="H34" s="49"/>
      <c r="I34" s="48"/>
      <c r="M34" s="20" t="s">
        <v>116</v>
      </c>
      <c r="N34" s="20">
        <v>32.455620118731801</v>
      </c>
      <c r="O34" s="49"/>
      <c r="P34" s="49"/>
      <c r="Q34" s="20">
        <v>28.312122954155999</v>
      </c>
      <c r="R34" s="50"/>
      <c r="S34" s="49"/>
      <c r="T34" s="49"/>
      <c r="U34" s="48"/>
      <c r="X34" s="20" t="s">
        <v>116</v>
      </c>
      <c r="Y34" s="20">
        <v>33.044036642932298</v>
      </c>
      <c r="Z34" s="49"/>
      <c r="AA34" s="49"/>
      <c r="AB34" s="20">
        <v>26.621290507391524</v>
      </c>
      <c r="AC34" s="50"/>
      <c r="AD34" s="49"/>
      <c r="AE34" s="49"/>
      <c r="AF34" s="48"/>
      <c r="AI34" s="20" t="s">
        <v>116</v>
      </c>
      <c r="AJ34" s="20">
        <v>28.042611722662201</v>
      </c>
      <c r="AK34" s="49"/>
      <c r="AL34" s="49"/>
      <c r="AM34" s="20">
        <v>28.977122814215502</v>
      </c>
      <c r="AN34" s="50"/>
      <c r="AO34" s="49"/>
      <c r="AP34" s="49"/>
      <c r="AQ34" s="48"/>
      <c r="AT34" s="20" t="s">
        <v>116</v>
      </c>
      <c r="AU34" s="23">
        <v>35.285877730013397</v>
      </c>
      <c r="AV34" s="49"/>
      <c r="AW34" s="49"/>
      <c r="AX34" s="27">
        <v>27.635847065959645</v>
      </c>
      <c r="AY34" s="50"/>
      <c r="AZ34" s="49"/>
      <c r="BA34" s="49"/>
      <c r="BB34" s="48"/>
      <c r="BE34" s="20" t="s">
        <v>116</v>
      </c>
      <c r="BF34" s="25">
        <v>21.695574032459476</v>
      </c>
      <c r="BG34" s="49"/>
      <c r="BH34" s="49"/>
      <c r="BI34" s="25">
        <v>26.931651070887099</v>
      </c>
      <c r="BJ34" s="50"/>
      <c r="BK34" s="49"/>
      <c r="BL34" s="49"/>
      <c r="BM34" s="48"/>
      <c r="BP34" s="20" t="s">
        <v>116</v>
      </c>
      <c r="BQ34" s="20">
        <v>27.9473711013793</v>
      </c>
      <c r="BR34" s="49"/>
      <c r="BS34" s="49"/>
      <c r="BT34" s="20">
        <v>26.729286193847599</v>
      </c>
      <c r="BU34" s="50"/>
      <c r="BV34" s="49"/>
      <c r="BW34" s="49"/>
      <c r="BX34" s="48"/>
      <c r="CA34" s="20" t="s">
        <v>116</v>
      </c>
      <c r="CB34" s="20">
        <v>28.320690058358799</v>
      </c>
      <c r="CC34" s="49"/>
      <c r="CD34" s="49"/>
      <c r="CE34" s="20">
        <v>26.585616712898901</v>
      </c>
      <c r="CF34" s="50"/>
      <c r="CG34" s="49"/>
      <c r="CH34" s="49"/>
      <c r="CI34" s="48"/>
      <c r="CL34" s="20" t="s">
        <v>116</v>
      </c>
      <c r="CM34" s="20">
        <v>21.287889340168068</v>
      </c>
      <c r="CN34" s="49"/>
      <c r="CO34" s="49"/>
      <c r="CP34" s="20">
        <v>26.4769934076404</v>
      </c>
      <c r="CQ34" s="50"/>
      <c r="CR34" s="49"/>
      <c r="CS34" s="49"/>
      <c r="CT34" s="48"/>
    </row>
    <row r="35" spans="1:98" x14ac:dyDescent="0.25">
      <c r="A35" s="20" t="s">
        <v>117</v>
      </c>
      <c r="B35" s="20">
        <v>28.683062228120299</v>
      </c>
      <c r="C35" s="49">
        <f t="shared" ref="C35" si="278">(B35+B36+B37)/3</f>
        <v>28.874273946573499</v>
      </c>
      <c r="D35" s="49"/>
      <c r="E35" s="20">
        <v>26.723250004133629</v>
      </c>
      <c r="F35" s="50">
        <f t="shared" ref="F35" si="279">(E35+E36+E37)/3</f>
        <v>26.932575719182243</v>
      </c>
      <c r="G35" s="49"/>
      <c r="H35" s="49">
        <f t="shared" si="102"/>
        <v>2.6016982273912568</v>
      </c>
      <c r="I35" s="48">
        <f t="shared" ref="I35" si="280">2^-H35</f>
        <v>0.16474445042636787</v>
      </c>
      <c r="M35" s="20" t="s">
        <v>118</v>
      </c>
      <c r="N35" s="20">
        <v>32.047315789075299</v>
      </c>
      <c r="O35" s="49">
        <f t="shared" ref="O35" si="281">(N35+N36+N37)/3</f>
        <v>32.488113483997303</v>
      </c>
      <c r="P35" s="49"/>
      <c r="Q35" s="20">
        <v>28.072375387579001</v>
      </c>
      <c r="R35" s="50">
        <f t="shared" ref="R35" si="282">(Q35+Q36+Q37)/3</f>
        <v>28.019796894417293</v>
      </c>
      <c r="S35" s="49"/>
      <c r="T35" s="49">
        <f t="shared" si="42"/>
        <v>-3.6116834104199924</v>
      </c>
      <c r="U35" s="48">
        <f t="shared" ref="U35" si="283">2^-T35</f>
        <v>12.224329326129791</v>
      </c>
      <c r="X35" s="20" t="s">
        <v>117</v>
      </c>
      <c r="Y35" s="20">
        <v>33.468179219040572</v>
      </c>
      <c r="Z35" s="49">
        <f t="shared" ref="Z35" si="284">(Y35+Y36+Y37)/3</f>
        <v>33.299303005651815</v>
      </c>
      <c r="AA35" s="49"/>
      <c r="AB35" s="20">
        <v>27.223816647890519</v>
      </c>
      <c r="AC35" s="50">
        <f t="shared" ref="AC35" si="285">(AB35+AB36+AB37)/3</f>
        <v>26.956570375285619</v>
      </c>
      <c r="AD35" s="49"/>
      <c r="AE35" s="49">
        <f t="shared" si="192"/>
        <v>8.6927326303661978</v>
      </c>
      <c r="AF35" s="48">
        <f t="shared" ref="AF35" si="286">2^-AE35</f>
        <v>2.4167222136244446E-3</v>
      </c>
      <c r="AI35" s="20" t="s">
        <v>117</v>
      </c>
      <c r="AJ35" s="20">
        <v>26.699073989880144</v>
      </c>
      <c r="AK35" s="49">
        <f t="shared" ref="AK35" si="287">(AJ35+AJ36+AJ37)/3</f>
        <v>26.870504607249803</v>
      </c>
      <c r="AL35" s="49"/>
      <c r="AM35" s="20">
        <v>27.0109252950013</v>
      </c>
      <c r="AN35" s="50">
        <f t="shared" ref="AN35" si="288">(AM35+AM36+AM37)/3</f>
        <v>26.937219062777725</v>
      </c>
      <c r="AO35" s="49"/>
      <c r="AP35" s="49">
        <f t="shared" ref="AP35" si="289">(AK35-AN35)-(25.54-25.71)</f>
        <v>0.10328554447207949</v>
      </c>
      <c r="AQ35" s="48">
        <f t="shared" ref="AQ35" si="290">2^-AP35</f>
        <v>0.93091055173335913</v>
      </c>
      <c r="AT35" s="20" t="s">
        <v>117</v>
      </c>
      <c r="AU35" s="23">
        <v>34.685929293072931</v>
      </c>
      <c r="AV35" s="49">
        <f t="shared" ref="AV35" si="291">(AU35+AU36+AU37)/3</f>
        <v>34.733117990095145</v>
      </c>
      <c r="AW35" s="49"/>
      <c r="AX35" s="23">
        <v>26.83337533323288</v>
      </c>
      <c r="AY35" s="50">
        <f t="shared" ref="AY35" si="292">(AX35+AX36+AX37)/3</f>
        <v>26.724595771948628</v>
      </c>
      <c r="AZ35" s="49"/>
      <c r="BA35" s="49">
        <f t="shared" ref="BA35" si="293">(AV35-AY35)-(25.7-25.13)</f>
        <v>7.4385222181465167</v>
      </c>
      <c r="BB35" s="48">
        <f t="shared" ref="BB35" si="294">2^-BA35</f>
        <v>5.7647660738464335E-3</v>
      </c>
      <c r="BE35" s="20" t="s">
        <v>117</v>
      </c>
      <c r="BF35" s="25">
        <v>22.534008781607689</v>
      </c>
      <c r="BG35" s="49">
        <f t="shared" ref="BG35" si="295">(BF35+BF36+BF37)/3</f>
        <v>22.111786396021429</v>
      </c>
      <c r="BH35" s="49"/>
      <c r="BI35" s="25">
        <v>26.7740891083461</v>
      </c>
      <c r="BJ35" s="50">
        <f t="shared" ref="BJ35" si="296">(BI35+BI36+BI37)/3</f>
        <v>26.973392280456768</v>
      </c>
      <c r="BK35" s="49"/>
      <c r="BL35" s="49">
        <f t="shared" ref="BL35" si="297">(BG35-BJ35)-(20.73-26.26)</f>
        <v>0.66839411556466288</v>
      </c>
      <c r="BM35" s="48">
        <f t="shared" ref="BM35" si="298">2^-BL35</f>
        <v>0.6292066765342007</v>
      </c>
      <c r="BP35" s="20" t="s">
        <v>117</v>
      </c>
      <c r="BQ35" s="20">
        <v>29.128788757324202</v>
      </c>
      <c r="BR35" s="49">
        <f t="shared" ref="BR35" si="299">(BQ35+BQ36+BQ37)/3</f>
        <v>28.962993558247877</v>
      </c>
      <c r="BS35" s="49"/>
      <c r="BT35" s="20">
        <v>27.656637191772461</v>
      </c>
      <c r="BU35" s="50">
        <f t="shared" ref="BU35" si="300">(BT35+BT36+BT37)/3</f>
        <v>27.73123035430908</v>
      </c>
      <c r="BV35" s="49"/>
      <c r="BW35" s="49">
        <f t="shared" si="62"/>
        <v>5.3817632039387959</v>
      </c>
      <c r="BX35" s="48">
        <f t="shared" ref="BX35" si="301">2^-BW35</f>
        <v>2.3984344085817316E-2</v>
      </c>
      <c r="CA35" s="20" t="s">
        <v>117</v>
      </c>
      <c r="CB35" s="20">
        <v>28.546811452185999</v>
      </c>
      <c r="CC35" s="49">
        <f t="shared" ref="CC35" si="302">(CB35+CB36+CB37)/3</f>
        <v>28.410033809039806</v>
      </c>
      <c r="CD35" s="49"/>
      <c r="CE35" s="20">
        <v>25.337796404145799</v>
      </c>
      <c r="CF35" s="50">
        <f t="shared" ref="CF35" si="303">(CE35+CE36+CE37)/3</f>
        <v>25.765029940550949</v>
      </c>
      <c r="CG35" s="49"/>
      <c r="CH35" s="49">
        <f t="shared" si="66"/>
        <v>4.7550038684888563</v>
      </c>
      <c r="CI35" s="48">
        <f t="shared" ref="CI35" si="304">2^-CH35</f>
        <v>3.7034049787499794E-2</v>
      </c>
      <c r="CL35" s="20" t="s">
        <v>118</v>
      </c>
      <c r="CM35" s="20">
        <v>21.679594071537906</v>
      </c>
      <c r="CN35" s="49">
        <f t="shared" ref="CN35" si="305">(CM35+CM36+CM37)/3</f>
        <v>21.758690240877133</v>
      </c>
      <c r="CO35" s="49"/>
      <c r="CP35" s="20">
        <v>27.4597483375018</v>
      </c>
      <c r="CQ35" s="50">
        <f t="shared" ref="CQ35" si="306">(CP35+CP36+CP37)/3</f>
        <v>27.03409180482684</v>
      </c>
      <c r="CR35" s="49"/>
      <c r="CS35" s="49">
        <f t="shared" si="70"/>
        <v>0.89459843605029121</v>
      </c>
      <c r="CT35" s="48">
        <f t="shared" ref="CT35" si="307">2^-CS35</f>
        <v>0.53789689418584752</v>
      </c>
    </row>
    <row r="36" spans="1:98" x14ac:dyDescent="0.25">
      <c r="A36" s="20" t="s">
        <v>119</v>
      </c>
      <c r="B36" s="20">
        <v>29.132152331693401</v>
      </c>
      <c r="C36" s="49"/>
      <c r="D36" s="49"/>
      <c r="E36" s="20">
        <v>27.208568100897502</v>
      </c>
      <c r="F36" s="50"/>
      <c r="G36" s="49"/>
      <c r="H36" s="49"/>
      <c r="I36" s="48"/>
      <c r="M36" s="20" t="s">
        <v>119</v>
      </c>
      <c r="N36" s="20">
        <v>32.859728476829098</v>
      </c>
      <c r="O36" s="49"/>
      <c r="P36" s="49"/>
      <c r="Q36" s="20">
        <v>28.033885067922274</v>
      </c>
      <c r="R36" s="50"/>
      <c r="S36" s="49"/>
      <c r="T36" s="49"/>
      <c r="U36" s="48"/>
      <c r="X36" s="20" t="s">
        <v>119</v>
      </c>
      <c r="Y36" s="20">
        <v>33.1137601255964</v>
      </c>
      <c r="Z36" s="49"/>
      <c r="AA36" s="49"/>
      <c r="AB36" s="20">
        <v>26.702657436014036</v>
      </c>
      <c r="AC36" s="50"/>
      <c r="AD36" s="49"/>
      <c r="AE36" s="49"/>
      <c r="AF36" s="48"/>
      <c r="AI36" s="20" t="s">
        <v>119</v>
      </c>
      <c r="AJ36" s="20">
        <v>27.041935224619468</v>
      </c>
      <c r="AK36" s="49"/>
      <c r="AL36" s="49"/>
      <c r="AM36" s="20">
        <v>27.196846163887471</v>
      </c>
      <c r="AN36" s="50"/>
      <c r="AO36" s="49"/>
      <c r="AP36" s="49"/>
      <c r="AQ36" s="48"/>
      <c r="AT36" s="20" t="s">
        <v>119</v>
      </c>
      <c r="AU36" s="23">
        <v>34.806973353784002</v>
      </c>
      <c r="AV36" s="49"/>
      <c r="AW36" s="49"/>
      <c r="AX36" s="27">
        <v>26.949149543997699</v>
      </c>
      <c r="AY36" s="50"/>
      <c r="AZ36" s="49"/>
      <c r="BA36" s="49"/>
      <c r="BB36" s="48"/>
      <c r="BE36" s="20" t="s">
        <v>119</v>
      </c>
      <c r="BF36" s="25">
        <v>22.0895640104352</v>
      </c>
      <c r="BG36" s="49"/>
      <c r="BH36" s="49"/>
      <c r="BI36" s="25">
        <v>27.506028785900799</v>
      </c>
      <c r="BJ36" s="50"/>
      <c r="BK36" s="49"/>
      <c r="BL36" s="49"/>
      <c r="BM36" s="48"/>
      <c r="BP36" s="20" t="s">
        <v>119</v>
      </c>
      <c r="BQ36" s="20">
        <v>28.730531692504883</v>
      </c>
      <c r="BR36" s="49"/>
      <c r="BS36" s="49"/>
      <c r="BT36" s="20">
        <v>27.9058235168457</v>
      </c>
      <c r="BU36" s="50"/>
      <c r="BV36" s="49"/>
      <c r="BW36" s="49"/>
      <c r="BX36" s="48"/>
      <c r="CA36" s="20" t="s">
        <v>119</v>
      </c>
      <c r="CB36" s="20">
        <v>28.0732561658936</v>
      </c>
      <c r="CC36" s="49"/>
      <c r="CD36" s="49"/>
      <c r="CE36" s="20">
        <v>26.1922634769561</v>
      </c>
      <c r="CF36" s="50"/>
      <c r="CG36" s="49"/>
      <c r="CH36" s="49"/>
      <c r="CI36" s="48"/>
      <c r="CL36" s="20" t="s">
        <v>119</v>
      </c>
      <c r="CM36" s="20">
        <v>22.071119743549701</v>
      </c>
      <c r="CN36" s="49"/>
      <c r="CO36" s="49"/>
      <c r="CP36" s="20">
        <v>26.941768605485201</v>
      </c>
      <c r="CQ36" s="50"/>
      <c r="CR36" s="49"/>
      <c r="CS36" s="49"/>
      <c r="CT36" s="48"/>
    </row>
    <row r="37" spans="1:98" x14ac:dyDescent="0.25">
      <c r="A37" s="20" t="s">
        <v>120</v>
      </c>
      <c r="B37" s="20">
        <v>28.807607279906801</v>
      </c>
      <c r="C37" s="49"/>
      <c r="D37" s="49"/>
      <c r="E37" s="20">
        <v>26.865909052515601</v>
      </c>
      <c r="F37" s="50"/>
      <c r="G37" s="49"/>
      <c r="H37" s="49"/>
      <c r="I37" s="48"/>
      <c r="M37" s="20" t="s">
        <v>120</v>
      </c>
      <c r="N37" s="20">
        <v>32.557296186087498</v>
      </c>
      <c r="O37" s="49"/>
      <c r="P37" s="49"/>
      <c r="Q37" s="20">
        <v>27.953130227750599</v>
      </c>
      <c r="R37" s="50"/>
      <c r="S37" s="49"/>
      <c r="T37" s="49"/>
      <c r="U37" s="48"/>
      <c r="X37" s="20" t="s">
        <v>120</v>
      </c>
      <c r="Y37" s="20">
        <v>33.315969672318481</v>
      </c>
      <c r="Z37" s="49"/>
      <c r="AA37" s="49"/>
      <c r="AB37" s="20">
        <v>26.943237041952301</v>
      </c>
      <c r="AC37" s="50"/>
      <c r="AD37" s="49"/>
      <c r="AE37" s="49"/>
      <c r="AF37" s="48"/>
      <c r="AI37" s="20" t="s">
        <v>120</v>
      </c>
      <c r="AJ37" s="20">
        <v>26.870504607249806</v>
      </c>
      <c r="AK37" s="49"/>
      <c r="AL37" s="49"/>
      <c r="AM37" s="20">
        <v>26.6038857294444</v>
      </c>
      <c r="AN37" s="50"/>
      <c r="AO37" s="49"/>
      <c r="AP37" s="49"/>
      <c r="AQ37" s="48"/>
      <c r="AT37" s="20" t="s">
        <v>120</v>
      </c>
      <c r="AU37" s="23">
        <v>34.706451323428503</v>
      </c>
      <c r="AV37" s="49"/>
      <c r="AW37" s="49"/>
      <c r="AX37" s="23">
        <v>26.3912624386153</v>
      </c>
      <c r="AY37" s="50"/>
      <c r="AZ37" s="49"/>
      <c r="BA37" s="49"/>
      <c r="BB37" s="48"/>
      <c r="BE37" s="20" t="s">
        <v>120</v>
      </c>
      <c r="BF37" s="25">
        <v>21.711786396021399</v>
      </c>
      <c r="BG37" s="49"/>
      <c r="BH37" s="49"/>
      <c r="BI37" s="25">
        <v>26.6400589471234</v>
      </c>
      <c r="BJ37" s="50"/>
      <c r="BK37" s="49"/>
      <c r="BL37" s="49"/>
      <c r="BM37" s="48"/>
      <c r="BP37" s="20" t="s">
        <v>120</v>
      </c>
      <c r="BQ37" s="20">
        <v>29.029660224914551</v>
      </c>
      <c r="BR37" s="49"/>
      <c r="BS37" s="49"/>
      <c r="BT37" s="20">
        <v>27.631230354309082</v>
      </c>
      <c r="BU37" s="50"/>
      <c r="BV37" s="49"/>
      <c r="BW37" s="49"/>
      <c r="BX37" s="48"/>
      <c r="CA37" s="20" t="s">
        <v>120</v>
      </c>
      <c r="CB37" s="20">
        <v>28.610033809039813</v>
      </c>
      <c r="CC37" s="49"/>
      <c r="CD37" s="49"/>
      <c r="CE37" s="20">
        <v>25.765029940550946</v>
      </c>
      <c r="CF37" s="50"/>
      <c r="CG37" s="49"/>
      <c r="CH37" s="49"/>
      <c r="CI37" s="48"/>
      <c r="CL37" s="20" t="s">
        <v>120</v>
      </c>
      <c r="CM37" s="20">
        <v>21.525356907543799</v>
      </c>
      <c r="CN37" s="49"/>
      <c r="CO37" s="49"/>
      <c r="CP37" s="20">
        <v>26.700758471493515</v>
      </c>
      <c r="CQ37" s="50"/>
      <c r="CR37" s="49"/>
      <c r="CS37" s="49"/>
      <c r="CT37" s="48"/>
    </row>
    <row r="38" spans="1:98" x14ac:dyDescent="0.25">
      <c r="A38" s="20" t="s">
        <v>121</v>
      </c>
      <c r="B38" s="20">
        <v>29.680593397120919</v>
      </c>
      <c r="C38" s="49">
        <f t="shared" ref="C38" si="308">(B38+B39+B40)/3</f>
        <v>29.54141625969709</v>
      </c>
      <c r="D38" s="49"/>
      <c r="E38" s="20">
        <v>27.712318348820801</v>
      </c>
      <c r="F38" s="50">
        <f t="shared" ref="F38" si="309">(E38+E39+E40)/3</f>
        <v>27.800867718636169</v>
      </c>
      <c r="G38" s="49"/>
      <c r="H38" s="49">
        <f t="shared" si="130"/>
        <v>2.4005485410609211</v>
      </c>
      <c r="I38" s="48">
        <f t="shared" ref="I38" si="310">2^-H38</f>
        <v>0.18939254634688499</v>
      </c>
      <c r="K38" s="26"/>
      <c r="M38" s="20" t="s">
        <v>121</v>
      </c>
      <c r="N38" s="20">
        <v>32.29549806362143</v>
      </c>
      <c r="O38" s="49">
        <f t="shared" ref="O38" si="311">(N38+N39+N40)/3</f>
        <v>32.377603218578635</v>
      </c>
      <c r="P38" s="49"/>
      <c r="Q38" s="20">
        <v>28.1758604842205</v>
      </c>
      <c r="R38" s="50">
        <f t="shared" ref="R38" si="312">(Q38+Q39+Q40)/3</f>
        <v>28.038723647100667</v>
      </c>
      <c r="S38" s="49"/>
      <c r="T38" s="49">
        <f t="shared" si="42"/>
        <v>-3.7411204285220343</v>
      </c>
      <c r="U38" s="48">
        <f t="shared" ref="U38" si="313">2^-T38</f>
        <v>13.371787501986736</v>
      </c>
      <c r="X38" s="20" t="s">
        <v>121</v>
      </c>
      <c r="Y38" s="20">
        <v>33.897966679749828</v>
      </c>
      <c r="Z38" s="49">
        <f t="shared" ref="Z38" si="314">(Y38+Y39+Y40)/3</f>
        <v>33.586569534774213</v>
      </c>
      <c r="AA38" s="49"/>
      <c r="AB38" s="20">
        <v>26.840012357036223</v>
      </c>
      <c r="AC38" s="50">
        <f t="shared" ref="AC38" si="315">(AB38+AB39+AB40)/3</f>
        <v>26.9833390638094</v>
      </c>
      <c r="AD38" s="49"/>
      <c r="AE38" s="49">
        <f t="shared" si="223"/>
        <v>8.9532304709648152</v>
      </c>
      <c r="AF38" s="48">
        <f t="shared" ref="AF38" si="316">2^-AE38</f>
        <v>2.0174792197914858E-3</v>
      </c>
      <c r="AI38" s="20" t="s">
        <v>121</v>
      </c>
      <c r="AJ38" s="20">
        <v>27.267676616096605</v>
      </c>
      <c r="AK38" s="49">
        <f t="shared" ref="AK38" si="317">(AJ38+AJ39+AJ40)/3</f>
        <v>27.508654817032681</v>
      </c>
      <c r="AL38" s="49"/>
      <c r="AM38" s="20">
        <v>27.5398627975155</v>
      </c>
      <c r="AN38" s="50">
        <f t="shared" ref="AN38" si="318">(AM38+AM39+AM40)/3</f>
        <v>27.473726905916021</v>
      </c>
      <c r="AO38" s="49"/>
      <c r="AP38" s="49">
        <f t="shared" ref="AP38" si="319">(AK38-AN38)-(25.54-25.71)</f>
        <v>0.20492791111666264</v>
      </c>
      <c r="AQ38" s="48">
        <f t="shared" ref="AQ38" si="320">2^-AP38</f>
        <v>0.86758203758716712</v>
      </c>
      <c r="AT38" s="20" t="s">
        <v>121</v>
      </c>
      <c r="AU38" s="23">
        <v>34.456405545097503</v>
      </c>
      <c r="AV38" s="49">
        <f t="shared" ref="AV38" si="321">(AU38+AU39+AU40)/3</f>
        <v>34.544553355294674</v>
      </c>
      <c r="AW38" s="49"/>
      <c r="AX38" s="27">
        <v>26.835690473160017</v>
      </c>
      <c r="AY38" s="50">
        <f t="shared" ref="AY38" si="322">(AX38+AX39+AX40)/3</f>
        <v>26.680459802595774</v>
      </c>
      <c r="AZ38" s="49"/>
      <c r="BA38" s="49">
        <f t="shared" ref="BA38" si="323">(AV38-AY38)-(25.7-25.13)</f>
        <v>7.2940935526989001</v>
      </c>
      <c r="BB38" s="48">
        <f t="shared" ref="BB38" si="324">2^-BA38</f>
        <v>6.3717547218488952E-3</v>
      </c>
      <c r="BE38" s="20" t="s">
        <v>121</v>
      </c>
      <c r="BF38" s="25">
        <v>23.05838858184844</v>
      </c>
      <c r="BG38" s="49">
        <f t="shared" ref="BG38" si="325">(BF38+BF39+BF40)/3</f>
        <v>22.882085327432481</v>
      </c>
      <c r="BH38" s="49"/>
      <c r="BI38" s="25">
        <v>27.938408398978986</v>
      </c>
      <c r="BJ38" s="50">
        <f t="shared" ref="BJ38" si="326">(BI38+BI39+BI40)/3</f>
        <v>27.786717482430685</v>
      </c>
      <c r="BK38" s="49"/>
      <c r="BL38" s="49">
        <f t="shared" ref="BL38" si="327">(BG38-BJ38)-(20.73-26.26)</f>
        <v>0.62536784500179721</v>
      </c>
      <c r="BM38" s="48">
        <f t="shared" ref="BM38" si="328">2^-BL38</f>
        <v>0.64825447033932271</v>
      </c>
      <c r="BP38" s="20" t="s">
        <v>121</v>
      </c>
      <c r="BQ38" s="20">
        <v>28.501228332519499</v>
      </c>
      <c r="BR38" s="49">
        <f t="shared" ref="BR38" si="329">(BQ38+BQ39+BQ40)/3</f>
        <v>28.235634485880524</v>
      </c>
      <c r="BS38" s="49"/>
      <c r="BT38" s="20">
        <v>27.585197067260701</v>
      </c>
      <c r="BU38" s="50">
        <f t="shared" ref="BU38" si="330">(BT38+BT39+BT40)/3</f>
        <v>27.367353312174469</v>
      </c>
      <c r="BV38" s="49"/>
      <c r="BW38" s="49">
        <f t="shared" si="62"/>
        <v>5.018281173706054</v>
      </c>
      <c r="BX38" s="48">
        <f t="shared" ref="BX38" si="331">2^-BW38</f>
        <v>3.0856512561443981E-2</v>
      </c>
      <c r="CA38" s="20" t="s">
        <v>122</v>
      </c>
      <c r="CB38" s="20">
        <v>28.184661299534529</v>
      </c>
      <c r="CC38" s="49">
        <f t="shared" ref="CC38" si="332">(CB38+CB39+CB40)/3</f>
        <v>28.581961457714076</v>
      </c>
      <c r="CD38" s="49"/>
      <c r="CE38" s="20">
        <v>27.037511400082465</v>
      </c>
      <c r="CF38" s="50">
        <f t="shared" ref="CF38" si="333">(CE38+CE39+CE40)/3</f>
        <v>26.475168912782355</v>
      </c>
      <c r="CG38" s="49"/>
      <c r="CH38" s="49">
        <f t="shared" si="66"/>
        <v>4.216792544931721</v>
      </c>
      <c r="CI38" s="48">
        <f t="shared" ref="CI38" si="334">2^-CH38</f>
        <v>5.3779772221520077E-2</v>
      </c>
      <c r="CL38" s="20" t="s">
        <v>121</v>
      </c>
      <c r="CM38" s="20">
        <v>21.726761053522747</v>
      </c>
      <c r="CN38" s="49">
        <f t="shared" ref="CN38" si="335">(CM38+CM39+CM40)/3</f>
        <v>21.641844684211577</v>
      </c>
      <c r="CO38" s="49"/>
      <c r="CP38" s="20">
        <v>26.549896833399199</v>
      </c>
      <c r="CQ38" s="50">
        <f t="shared" ref="CQ38" si="336">(CP38+CP39+CP40)/3</f>
        <v>26.972198277077165</v>
      </c>
      <c r="CR38" s="49"/>
      <c r="CS38" s="49">
        <f t="shared" si="70"/>
        <v>0.83964640713440986</v>
      </c>
      <c r="CT38" s="48">
        <f t="shared" ref="CT38" si="337">2^-CS38</f>
        <v>0.55878050482890795</v>
      </c>
    </row>
    <row r="39" spans="1:98" x14ac:dyDescent="0.25">
      <c r="A39" s="20" t="s">
        <v>123</v>
      </c>
      <c r="B39" s="20">
        <v>29.468905788939956</v>
      </c>
      <c r="C39" s="49"/>
      <c r="D39" s="49"/>
      <c r="E39" s="20">
        <v>27.9560837551182</v>
      </c>
      <c r="F39" s="50"/>
      <c r="G39" s="49"/>
      <c r="H39" s="49"/>
      <c r="I39" s="48"/>
      <c r="M39" s="20" t="s">
        <v>123</v>
      </c>
      <c r="N39" s="20">
        <v>32.426375040202501</v>
      </c>
      <c r="O39" s="49"/>
      <c r="P39" s="49"/>
      <c r="Q39" s="20">
        <v>27.868253476647499</v>
      </c>
      <c r="R39" s="50"/>
      <c r="S39" s="49"/>
      <c r="T39" s="49"/>
      <c r="U39" s="48"/>
      <c r="X39" s="20" t="s">
        <v>123</v>
      </c>
      <c r="Y39" s="20">
        <v>33.281839056465301</v>
      </c>
      <c r="Z39" s="49"/>
      <c r="AA39" s="49"/>
      <c r="AB39" s="20">
        <v>27.1099991039159</v>
      </c>
      <c r="AC39" s="50"/>
      <c r="AD39" s="49"/>
      <c r="AE39" s="49"/>
      <c r="AF39" s="48"/>
      <c r="AI39" s="20" t="s">
        <v>123</v>
      </c>
      <c r="AJ39" s="20">
        <v>27.9829663513021</v>
      </c>
      <c r="AK39" s="49"/>
      <c r="AL39" s="49"/>
      <c r="AM39" s="20">
        <v>27.074257680983202</v>
      </c>
      <c r="AN39" s="50"/>
      <c r="AO39" s="49"/>
      <c r="AP39" s="49"/>
      <c r="AQ39" s="48"/>
      <c r="AT39" s="20" t="s">
        <v>123</v>
      </c>
      <c r="AU39" s="23">
        <v>34.499367832158498</v>
      </c>
      <c r="AV39" s="49"/>
      <c r="AW39" s="49"/>
      <c r="AX39" s="27">
        <v>26.505229132031499</v>
      </c>
      <c r="AY39" s="50"/>
      <c r="AZ39" s="49"/>
      <c r="BA39" s="49"/>
      <c r="BB39" s="48"/>
      <c r="BE39" s="20" t="s">
        <v>123</v>
      </c>
      <c r="BF39" s="25">
        <v>22.472448739683198</v>
      </c>
      <c r="BG39" s="49"/>
      <c r="BH39" s="49"/>
      <c r="BI39" s="25">
        <v>27.968359899215699</v>
      </c>
      <c r="BJ39" s="50"/>
      <c r="BK39" s="49"/>
      <c r="BL39" s="49"/>
      <c r="BM39" s="48"/>
      <c r="BP39" s="20" t="s">
        <v>123</v>
      </c>
      <c r="BQ39" s="20">
        <v>28.636707305908203</v>
      </c>
      <c r="BR39" s="49"/>
      <c r="BS39" s="49"/>
      <c r="BT39" s="20">
        <v>27.016176223754883</v>
      </c>
      <c r="BU39" s="50"/>
      <c r="BV39" s="49"/>
      <c r="BW39" s="49"/>
      <c r="BX39" s="48"/>
      <c r="CA39" s="20" t="s">
        <v>123</v>
      </c>
      <c r="CB39" s="20">
        <v>28.712594949227</v>
      </c>
      <c r="CC39" s="49"/>
      <c r="CD39" s="49"/>
      <c r="CE39" s="20">
        <v>26.179493092148899</v>
      </c>
      <c r="CF39" s="50"/>
      <c r="CG39" s="49"/>
      <c r="CH39" s="49"/>
      <c r="CI39" s="48"/>
      <c r="CL39" s="20" t="s">
        <v>123</v>
      </c>
      <c r="CM39" s="20">
        <v>21.456928314900399</v>
      </c>
      <c r="CN39" s="49"/>
      <c r="CO39" s="49"/>
      <c r="CP39" s="20">
        <v>27.3611663874218</v>
      </c>
      <c r="CQ39" s="50"/>
      <c r="CR39" s="49"/>
      <c r="CS39" s="49"/>
      <c r="CT39" s="48"/>
    </row>
    <row r="40" spans="1:98" x14ac:dyDescent="0.25">
      <c r="A40" s="20" t="s">
        <v>124</v>
      </c>
      <c r="B40" s="20">
        <v>29.474749593030399</v>
      </c>
      <c r="C40" s="49"/>
      <c r="D40" s="49"/>
      <c r="E40" s="20">
        <v>27.734201051969499</v>
      </c>
      <c r="F40" s="50"/>
      <c r="G40" s="49"/>
      <c r="H40" s="49"/>
      <c r="I40" s="48"/>
      <c r="M40" s="20" t="s">
        <v>124</v>
      </c>
      <c r="N40" s="20">
        <v>32.410936551911973</v>
      </c>
      <c r="O40" s="49"/>
      <c r="P40" s="49"/>
      <c r="Q40" s="20">
        <v>28.072056980433999</v>
      </c>
      <c r="R40" s="50"/>
      <c r="S40" s="49"/>
      <c r="T40" s="49"/>
      <c r="U40" s="48"/>
      <c r="X40" s="20" t="s">
        <v>124</v>
      </c>
      <c r="Y40" s="20">
        <v>33.579902868107503</v>
      </c>
      <c r="Z40" s="49"/>
      <c r="AA40" s="49"/>
      <c r="AB40" s="20">
        <v>27.000005730476069</v>
      </c>
      <c r="AC40" s="50"/>
      <c r="AD40" s="49"/>
      <c r="AE40" s="49"/>
      <c r="AF40" s="48"/>
      <c r="AI40" s="20" t="s">
        <v>124</v>
      </c>
      <c r="AJ40" s="20">
        <v>27.275321483699347</v>
      </c>
      <c r="AK40" s="49"/>
      <c r="AL40" s="49"/>
      <c r="AM40" s="20">
        <v>27.80706023924936</v>
      </c>
      <c r="AN40" s="50"/>
      <c r="AO40" s="49"/>
      <c r="AP40" s="49"/>
      <c r="AQ40" s="48"/>
      <c r="AT40" s="20" t="s">
        <v>124</v>
      </c>
      <c r="AU40" s="27">
        <v>34.677886688628021</v>
      </c>
      <c r="AV40" s="49"/>
      <c r="AW40" s="49"/>
      <c r="AX40" s="27">
        <v>26.700459802595802</v>
      </c>
      <c r="AY40" s="50"/>
      <c r="AZ40" s="49"/>
      <c r="BA40" s="49"/>
      <c r="BB40" s="48"/>
      <c r="BE40" s="20" t="s">
        <v>124</v>
      </c>
      <c r="BF40" s="25">
        <v>23.115418660765815</v>
      </c>
      <c r="BG40" s="49"/>
      <c r="BH40" s="49"/>
      <c r="BI40" s="25">
        <v>27.453384149097367</v>
      </c>
      <c r="BJ40" s="50"/>
      <c r="BK40" s="49"/>
      <c r="BL40" s="49"/>
      <c r="BM40" s="48"/>
      <c r="BP40" s="20" t="s">
        <v>124</v>
      </c>
      <c r="BQ40" s="20">
        <v>27.568967819213867</v>
      </c>
      <c r="BR40" s="49"/>
      <c r="BS40" s="49"/>
      <c r="BT40" s="20">
        <v>27.500686645507812</v>
      </c>
      <c r="BU40" s="50"/>
      <c r="BV40" s="49"/>
      <c r="BW40" s="49"/>
      <c r="BX40" s="48"/>
      <c r="CA40" s="20" t="s">
        <v>124</v>
      </c>
      <c r="CB40" s="20">
        <v>28.848628124380699</v>
      </c>
      <c r="CC40" s="49"/>
      <c r="CD40" s="49"/>
      <c r="CE40" s="20">
        <v>26.2085022461157</v>
      </c>
      <c r="CF40" s="50"/>
      <c r="CG40" s="49"/>
      <c r="CH40" s="49"/>
      <c r="CI40" s="48"/>
      <c r="CL40" s="20" t="s">
        <v>124</v>
      </c>
      <c r="CM40" s="20">
        <v>21.741844684211593</v>
      </c>
      <c r="CN40" s="49"/>
      <c r="CO40" s="49"/>
      <c r="CP40" s="20">
        <v>27.0055316104105</v>
      </c>
      <c r="CQ40" s="50"/>
      <c r="CR40" s="49"/>
      <c r="CS40" s="49"/>
      <c r="CT40" s="48"/>
    </row>
    <row r="41" spans="1:98" x14ac:dyDescent="0.25">
      <c r="A41" s="20" t="s">
        <v>125</v>
      </c>
      <c r="B41" s="20">
        <v>26.322776785903201</v>
      </c>
      <c r="C41" s="49">
        <f t="shared" ref="C41" si="338">(B41+B42+B43)/3</f>
        <v>26.66030556915597</v>
      </c>
      <c r="D41" s="49"/>
      <c r="E41" s="20">
        <v>25.451729241639502</v>
      </c>
      <c r="F41" s="50">
        <f t="shared" ref="F41" si="339">(E41+E42+E43)/3</f>
        <v>25.497216821389134</v>
      </c>
      <c r="G41" s="49"/>
      <c r="H41" s="49">
        <f t="shared" ref="H41" si="340">(C41-F41)-(25-25.66)</f>
        <v>1.8230887477668354</v>
      </c>
      <c r="I41" s="48">
        <f t="shared" ref="I41" si="341">2^-H41</f>
        <v>0.28261525609421928</v>
      </c>
      <c r="L41" s="26"/>
      <c r="M41" s="20" t="s">
        <v>125</v>
      </c>
      <c r="N41" s="20">
        <v>29.448042422733302</v>
      </c>
      <c r="O41" s="49">
        <f t="shared" ref="O41" si="342">(N41+N42+N43)/3</f>
        <v>29.530295058843567</v>
      </c>
      <c r="P41" s="49"/>
      <c r="Q41" s="20">
        <v>25.500898912321901</v>
      </c>
      <c r="R41" s="50">
        <f t="shared" ref="R41" si="343">(Q41+Q42+Q43)/3</f>
        <v>25.755667158620934</v>
      </c>
      <c r="S41" s="49"/>
      <c r="T41" s="49">
        <f t="shared" si="42"/>
        <v>-4.3053720997773688</v>
      </c>
      <c r="U41" s="48">
        <f t="shared" ref="U41" si="344">2^-T41</f>
        <v>19.771797076604507</v>
      </c>
      <c r="X41" s="20" t="s">
        <v>125</v>
      </c>
      <c r="Y41" s="20">
        <v>28.143429509180098</v>
      </c>
      <c r="Z41" s="49">
        <f t="shared" ref="Z41" si="345">(Y41+Y42+Y43)/3</f>
        <v>28.753221275021598</v>
      </c>
      <c r="AA41" s="49"/>
      <c r="AB41" s="20">
        <v>26.346352606037836</v>
      </c>
      <c r="AC41" s="50">
        <f t="shared" ref="AC41" si="346">(AB41+AB42+AB43)/3</f>
        <v>26.385243824160252</v>
      </c>
      <c r="AD41" s="49"/>
      <c r="AE41" s="49">
        <f t="shared" ref="AE41" si="347">(Z41-AC41)-(24.31-26.66)</f>
        <v>4.7179774508613477</v>
      </c>
      <c r="AF41" s="48">
        <f t="shared" ref="AF41" si="348">2^-AE41</f>
        <v>3.7996821480282252E-2</v>
      </c>
      <c r="AI41" s="20" t="s">
        <v>126</v>
      </c>
      <c r="AJ41" s="20">
        <v>29.191578483819665</v>
      </c>
      <c r="AK41" s="49">
        <f t="shared" ref="AK41" si="349">(AJ41+AJ42+AJ43)/3</f>
        <v>28.90957901092359</v>
      </c>
      <c r="AL41" s="49"/>
      <c r="AM41" s="20">
        <v>27.394874455019998</v>
      </c>
      <c r="AN41" s="50">
        <f t="shared" ref="AN41" si="350">(AM41+AM42+AM43)/3</f>
        <v>27.113384446850613</v>
      </c>
      <c r="AO41" s="49"/>
      <c r="AP41" s="49">
        <f t="shared" ref="AP41" si="351">(AK41-AN41)-(25.54-25.71)</f>
        <v>1.9661945640729783</v>
      </c>
      <c r="AQ41" s="48">
        <f t="shared" ref="AQ41" si="352">2^-AP41</f>
        <v>0.2559272080425985</v>
      </c>
      <c r="AT41" s="20" t="s">
        <v>126</v>
      </c>
      <c r="AU41" s="23">
        <v>27.980587886066299</v>
      </c>
      <c r="AV41" s="49">
        <f t="shared" ref="AV41" si="353">(AU41+AU42+AU43)/3</f>
        <v>28.23407579533</v>
      </c>
      <c r="AW41" s="49"/>
      <c r="AX41" s="27">
        <v>25.86526551238121</v>
      </c>
      <c r="AY41" s="50">
        <f t="shared" ref="AY41" si="354">(AX41+AX42+AX43)/3</f>
        <v>25.584736141240011</v>
      </c>
      <c r="AZ41" s="49"/>
      <c r="BA41" s="49">
        <f t="shared" ref="BA41" si="355">(AV41-AY41)-(25.7-25.13)</f>
        <v>2.0793396540899884</v>
      </c>
      <c r="BB41" s="48">
        <f t="shared" ref="BB41" si="356">2^-BA41</f>
        <v>0.23662269310530037</v>
      </c>
      <c r="BE41" s="20" t="s">
        <v>127</v>
      </c>
      <c r="BF41" s="25">
        <v>22.103009909976027</v>
      </c>
      <c r="BG41" s="49">
        <f t="shared" ref="BG41" si="357">(BF41+BF42+BF43)/3</f>
        <v>22.410375519339727</v>
      </c>
      <c r="BH41" s="49"/>
      <c r="BI41" s="25">
        <v>25.289655783214524</v>
      </c>
      <c r="BJ41" s="50">
        <f t="shared" ref="BJ41" si="358">(BI41+BI42+BI43)/3</f>
        <v>25.262437137808558</v>
      </c>
      <c r="BK41" s="49"/>
      <c r="BL41" s="49">
        <f t="shared" ref="BL41" si="359">(BG41-BJ41)-(20.73-26.26)</f>
        <v>2.6779383815311704</v>
      </c>
      <c r="BM41" s="48">
        <f t="shared" ref="BM41" si="360">2^-BL41</f>
        <v>0.15626446184016471</v>
      </c>
      <c r="BP41" s="20" t="s">
        <v>126</v>
      </c>
      <c r="BQ41" s="20">
        <v>22.35429573059082</v>
      </c>
      <c r="BR41" s="49">
        <f t="shared" ref="BR41" si="361">(BQ41+BQ42+BQ43)/3</f>
        <v>22.374286778767896</v>
      </c>
      <c r="BS41" s="49"/>
      <c r="BT41" s="20">
        <v>25.272678375244141</v>
      </c>
      <c r="BU41" s="50">
        <f t="shared" ref="BU41" si="362">(BT41+BT42+BT43)/3</f>
        <v>25.448649342854807</v>
      </c>
      <c r="BV41" s="49"/>
      <c r="BW41" s="49">
        <f t="shared" si="62"/>
        <v>1.0756374359130874</v>
      </c>
      <c r="BX41" s="48">
        <f t="shared" ref="BX41" si="363">2^-BW41</f>
        <v>0.47446137960834184</v>
      </c>
      <c r="CA41" s="20" t="s">
        <v>128</v>
      </c>
      <c r="CB41" s="20">
        <v>26.301691953080926</v>
      </c>
      <c r="CC41" s="49">
        <f t="shared" ref="CC41" si="364">(CB41+CB42+CB43)/3</f>
        <v>26.312355955813349</v>
      </c>
      <c r="CD41" s="49"/>
      <c r="CE41" s="20">
        <v>25.791594489484702</v>
      </c>
      <c r="CF41" s="50">
        <f t="shared" ref="CF41" si="365">(CE41+CE42+CE43)/3</f>
        <v>25.387285741389537</v>
      </c>
      <c r="CG41" s="49"/>
      <c r="CH41" s="49">
        <f t="shared" si="66"/>
        <v>3.0350702144238113</v>
      </c>
      <c r="CI41" s="48">
        <f t="shared" ref="CI41" si="366">2^-CH41</f>
        <v>0.12199803243885089</v>
      </c>
      <c r="CL41" s="20" t="s">
        <v>126</v>
      </c>
      <c r="CM41" s="20">
        <v>16.018133945659628</v>
      </c>
      <c r="CN41" s="49">
        <f t="shared" ref="CN41" si="367">(CM41+CM42+CM43)/3</f>
        <v>16.382628907511243</v>
      </c>
      <c r="CO41" s="49"/>
      <c r="CP41" s="20">
        <v>24.3883680389593</v>
      </c>
      <c r="CQ41" s="50">
        <f t="shared" ref="CQ41" si="368">(CP41+CP42+CP43)/3</f>
        <v>24.660399953671767</v>
      </c>
      <c r="CR41" s="49"/>
      <c r="CS41" s="49">
        <f t="shared" si="70"/>
        <v>-2.1077710461605257</v>
      </c>
      <c r="CT41" s="48">
        <f t="shared" ref="CT41" si="369">2^-CS41</f>
        <v>4.310248495025748</v>
      </c>
    </row>
    <row r="42" spans="1:98" x14ac:dyDescent="0.25">
      <c r="A42" s="20" t="s">
        <v>129</v>
      </c>
      <c r="B42" s="20">
        <v>26.864501019075401</v>
      </c>
      <c r="C42" s="49"/>
      <c r="D42" s="49"/>
      <c r="E42" s="20">
        <v>25.409371067805399</v>
      </c>
      <c r="F42" s="50"/>
      <c r="G42" s="49"/>
      <c r="H42" s="49"/>
      <c r="I42" s="48"/>
      <c r="L42" s="26"/>
      <c r="M42" s="20" t="s">
        <v>129</v>
      </c>
      <c r="N42" s="20">
        <v>30.079214361620501</v>
      </c>
      <c r="O42" s="49"/>
      <c r="P42" s="49"/>
      <c r="Q42" s="20">
        <v>26.043768738253299</v>
      </c>
      <c r="R42" s="50"/>
      <c r="S42" s="49"/>
      <c r="T42" s="49"/>
      <c r="U42" s="48"/>
      <c r="X42" s="20" t="s">
        <v>129</v>
      </c>
      <c r="Y42" s="20">
        <v>29.2130130408631</v>
      </c>
      <c r="Z42" s="49"/>
      <c r="AA42" s="49"/>
      <c r="AB42" s="20">
        <v>26.430801708949321</v>
      </c>
      <c r="AC42" s="50"/>
      <c r="AD42" s="49"/>
      <c r="AE42" s="49"/>
      <c r="AF42" s="48"/>
      <c r="AI42" s="20" t="s">
        <v>129</v>
      </c>
      <c r="AJ42" s="20">
        <v>28.2942462046942</v>
      </c>
      <c r="AK42" s="49"/>
      <c r="AL42" s="49"/>
      <c r="AM42" s="20">
        <v>26.898561105347898</v>
      </c>
      <c r="AN42" s="50"/>
      <c r="AO42" s="49"/>
      <c r="AP42" s="49"/>
      <c r="AQ42" s="48"/>
      <c r="AT42" s="20" t="s">
        <v>129</v>
      </c>
      <c r="AU42" s="27">
        <v>28.1542303712604</v>
      </c>
      <c r="AV42" s="49"/>
      <c r="AW42" s="49"/>
      <c r="AX42" s="27">
        <v>25.837540103432119</v>
      </c>
      <c r="AY42" s="50"/>
      <c r="AZ42" s="49"/>
      <c r="BA42" s="49"/>
      <c r="BB42" s="48"/>
      <c r="BE42" s="20" t="s">
        <v>129</v>
      </c>
      <c r="BF42" s="25">
        <v>22.7844077953701</v>
      </c>
      <c r="BG42" s="49"/>
      <c r="BH42" s="49"/>
      <c r="BI42" s="25">
        <v>25.205218492402601</v>
      </c>
      <c r="BJ42" s="50"/>
      <c r="BK42" s="49"/>
      <c r="BL42" s="49"/>
      <c r="BM42" s="48"/>
      <c r="BP42" s="20" t="s">
        <v>129</v>
      </c>
      <c r="BQ42" s="20">
        <v>22.527611160278301</v>
      </c>
      <c r="BR42" s="49"/>
      <c r="BS42" s="49"/>
      <c r="BT42" s="20">
        <v>25.5579536437988</v>
      </c>
      <c r="BU42" s="50"/>
      <c r="BV42" s="49"/>
      <c r="BW42" s="49"/>
      <c r="BX42" s="48"/>
      <c r="CA42" s="20" t="s">
        <v>129</v>
      </c>
      <c r="CB42" s="20">
        <v>26.4563532918791</v>
      </c>
      <c r="CC42" s="49"/>
      <c r="CD42" s="49"/>
      <c r="CE42" s="20">
        <v>25.116310326627701</v>
      </c>
      <c r="CF42" s="50"/>
      <c r="CG42" s="49"/>
      <c r="CH42" s="49"/>
      <c r="CI42" s="48"/>
      <c r="CL42" s="20" t="s">
        <v>129</v>
      </c>
      <c r="CM42" s="20">
        <v>16.420457202696198</v>
      </c>
      <c r="CN42" s="49"/>
      <c r="CO42" s="49"/>
      <c r="CP42" s="20">
        <v>25.099098535050899</v>
      </c>
      <c r="CQ42" s="50"/>
      <c r="CR42" s="49"/>
      <c r="CS42" s="49"/>
      <c r="CT42" s="48"/>
    </row>
    <row r="43" spans="1:98" x14ac:dyDescent="0.25">
      <c r="A43" s="20" t="s">
        <v>130</v>
      </c>
      <c r="B43" s="20">
        <v>26.793638902489299</v>
      </c>
      <c r="C43" s="49"/>
      <c r="D43" s="49"/>
      <c r="E43" s="20">
        <v>25.630550154722499</v>
      </c>
      <c r="F43" s="50"/>
      <c r="G43" s="49"/>
      <c r="H43" s="49"/>
      <c r="I43" s="48"/>
      <c r="L43" s="26"/>
      <c r="M43" s="20" t="s">
        <v>130</v>
      </c>
      <c r="N43" s="20">
        <v>29.063628392176899</v>
      </c>
      <c r="O43" s="49"/>
      <c r="P43" s="49"/>
      <c r="Q43" s="20">
        <v>25.722333825287599</v>
      </c>
      <c r="R43" s="50"/>
      <c r="S43" s="49"/>
      <c r="T43" s="49"/>
      <c r="U43" s="48"/>
      <c r="X43" s="20" t="s">
        <v>130</v>
      </c>
      <c r="Y43" s="20">
        <v>28.9032212750216</v>
      </c>
      <c r="Z43" s="49"/>
      <c r="AA43" s="49"/>
      <c r="AB43" s="20">
        <v>26.378577157493599</v>
      </c>
      <c r="AC43" s="50"/>
      <c r="AD43" s="49"/>
      <c r="AE43" s="49"/>
      <c r="AF43" s="48"/>
      <c r="AI43" s="20" t="s">
        <v>130</v>
      </c>
      <c r="AJ43" s="20">
        <v>29.242912344256908</v>
      </c>
      <c r="AK43" s="49"/>
      <c r="AL43" s="49"/>
      <c r="AM43" s="20">
        <v>27.046717780183947</v>
      </c>
      <c r="AN43" s="50"/>
      <c r="AO43" s="49"/>
      <c r="AP43" s="49"/>
      <c r="AQ43" s="48"/>
      <c r="AT43" s="20" t="s">
        <v>130</v>
      </c>
      <c r="AU43" s="27">
        <v>28.5674091286633</v>
      </c>
      <c r="AV43" s="49"/>
      <c r="AW43" s="49"/>
      <c r="AX43" s="27">
        <v>25.051402807906701</v>
      </c>
      <c r="AY43" s="50"/>
      <c r="AZ43" s="49"/>
      <c r="BA43" s="49"/>
      <c r="BB43" s="48"/>
      <c r="BE43" s="20" t="s">
        <v>130</v>
      </c>
      <c r="BF43" s="25">
        <v>22.343708852673068</v>
      </c>
      <c r="BG43" s="49"/>
      <c r="BH43" s="49"/>
      <c r="BI43" s="25">
        <v>25.292437137808545</v>
      </c>
      <c r="BJ43" s="50"/>
      <c r="BK43" s="49"/>
      <c r="BL43" s="49"/>
      <c r="BM43" s="48"/>
      <c r="BP43" s="20" t="s">
        <v>130</v>
      </c>
      <c r="BQ43" s="20">
        <v>22.24095344543457</v>
      </c>
      <c r="BR43" s="49"/>
      <c r="BS43" s="49"/>
      <c r="BT43" s="20">
        <v>25.515316009521484</v>
      </c>
      <c r="BU43" s="50"/>
      <c r="BV43" s="49"/>
      <c r="BW43" s="49"/>
      <c r="BX43" s="48"/>
      <c r="CA43" s="20" t="s">
        <v>130</v>
      </c>
      <c r="CB43" s="20">
        <v>26.179022622480016</v>
      </c>
      <c r="CC43" s="49"/>
      <c r="CD43" s="49"/>
      <c r="CE43" s="20">
        <v>25.2539524080562</v>
      </c>
      <c r="CF43" s="50"/>
      <c r="CG43" s="49"/>
      <c r="CH43" s="49"/>
      <c r="CI43" s="48"/>
      <c r="CL43" s="20" t="s">
        <v>130</v>
      </c>
      <c r="CM43" s="20">
        <v>16.709295574177901</v>
      </c>
      <c r="CN43" s="49"/>
      <c r="CO43" s="49"/>
      <c r="CP43" s="20">
        <v>24.493733287005099</v>
      </c>
      <c r="CQ43" s="50"/>
      <c r="CR43" s="49"/>
      <c r="CS43" s="49"/>
      <c r="CT43" s="48"/>
    </row>
    <row r="44" spans="1:98" x14ac:dyDescent="0.25">
      <c r="A44" s="20" t="s">
        <v>131</v>
      </c>
      <c r="B44" s="20">
        <v>26.557049386999338</v>
      </c>
      <c r="C44" s="49">
        <f t="shared" ref="C44" si="370">(B44+B45+B46)/3</f>
        <v>26.676528011555163</v>
      </c>
      <c r="D44" s="49"/>
      <c r="E44" s="20">
        <v>25.3120363326566</v>
      </c>
      <c r="F44" s="50">
        <f t="shared" ref="F44" si="371">(E44+E45+E46)/3</f>
        <v>25.330465293227334</v>
      </c>
      <c r="G44" s="49"/>
      <c r="H44" s="49">
        <f t="shared" si="102"/>
        <v>2.0060627183278292</v>
      </c>
      <c r="I44" s="48">
        <f t="shared" ref="I44" si="372">2^-H44</f>
        <v>0.24895161535679688</v>
      </c>
      <c r="L44" s="26"/>
      <c r="M44" s="20" t="s">
        <v>131</v>
      </c>
      <c r="N44" s="20">
        <v>29.710695422315901</v>
      </c>
      <c r="O44" s="49">
        <f t="shared" ref="O44" si="373">(N44+N45+N46)/3</f>
        <v>29.690504215286865</v>
      </c>
      <c r="P44" s="49"/>
      <c r="Q44" s="20">
        <v>25.745698021799999</v>
      </c>
      <c r="R44" s="50">
        <f t="shared" ref="R44" si="374">(Q44+Q45+Q46)/3</f>
        <v>25.876461454047064</v>
      </c>
      <c r="S44" s="49"/>
      <c r="T44" s="49">
        <f t="shared" si="42"/>
        <v>-4.2659572387602012</v>
      </c>
      <c r="U44" s="48">
        <f t="shared" ref="U44" si="375">2^-T44</f>
        <v>19.238937735022073</v>
      </c>
      <c r="X44" s="20" t="s">
        <v>132</v>
      </c>
      <c r="Y44" s="20">
        <v>28.6066405211057</v>
      </c>
      <c r="Z44" s="49">
        <f t="shared" ref="Z44" si="376">(Y44+Y45+Y46)/3</f>
        <v>28.226798428026807</v>
      </c>
      <c r="AA44" s="49"/>
      <c r="AB44" s="20">
        <v>25.558587484491884</v>
      </c>
      <c r="AC44" s="50">
        <f t="shared" ref="AC44" si="377">(AB44+AB45+AB46)/3</f>
        <v>25.740781914437346</v>
      </c>
      <c r="AD44" s="49"/>
      <c r="AE44" s="49">
        <f t="shared" si="192"/>
        <v>4.8360165135894633</v>
      </c>
      <c r="AF44" s="48">
        <f t="shared" ref="AF44" si="378">2^-AE44</f>
        <v>3.5011762184461129E-2</v>
      </c>
      <c r="AI44" s="20" t="s">
        <v>131</v>
      </c>
      <c r="AJ44" s="20">
        <v>27.817400900140601</v>
      </c>
      <c r="AK44" s="49">
        <f t="shared" ref="AK44" si="379">(AJ44+AJ45+AJ46)/3</f>
        <v>27.750853020800733</v>
      </c>
      <c r="AL44" s="49"/>
      <c r="AM44" s="20">
        <v>26.293064522052902</v>
      </c>
      <c r="AN44" s="50">
        <f t="shared" ref="AN44" si="380">(AM44+AM45+AM46)/3</f>
        <v>26.302699170610452</v>
      </c>
      <c r="AO44" s="49"/>
      <c r="AP44" s="49">
        <f t="shared" ref="AP44" si="381">(AK44-AN44)-(25.54-25.71)</f>
        <v>1.6181538501902821</v>
      </c>
      <c r="AQ44" s="48">
        <f t="shared" ref="AQ44" si="382">2^-AP44</f>
        <v>0.32575204702124566</v>
      </c>
      <c r="AT44" s="20" t="s">
        <v>131</v>
      </c>
      <c r="AU44" s="27">
        <v>27.898018707931726</v>
      </c>
      <c r="AV44" s="49">
        <f t="shared" ref="AV44" si="383">(AU44+AU45+AU46)/3</f>
        <v>28.113627490299478</v>
      </c>
      <c r="AW44" s="49"/>
      <c r="AX44" s="27">
        <v>25.265021929420772</v>
      </c>
      <c r="AY44" s="50">
        <f t="shared" ref="AY44" si="384">(AX44+AX45+AX46)/3</f>
        <v>25.448214136375125</v>
      </c>
      <c r="AZ44" s="49"/>
      <c r="BA44" s="49">
        <f t="shared" ref="BA44" si="385">(AV44-AY44)-(25.7-25.13)</f>
        <v>2.0954133539243536</v>
      </c>
      <c r="BB44" s="48">
        <f t="shared" ref="BB44" si="386">2^-BA44</f>
        <v>0.23400100742929067</v>
      </c>
      <c r="BE44" s="20" t="s">
        <v>131</v>
      </c>
      <c r="BF44" s="25">
        <v>21.520371798953384</v>
      </c>
      <c r="BG44" s="49">
        <f t="shared" ref="BG44" si="387">(BF44+BF45+BF46)/3</f>
        <v>21.262619311529011</v>
      </c>
      <c r="BH44" s="49"/>
      <c r="BI44" s="25">
        <v>23.922211995989141</v>
      </c>
      <c r="BJ44" s="50">
        <f t="shared" ref="BJ44" si="388">(BI44+BI45+BI46)/3</f>
        <v>24.208437496473604</v>
      </c>
      <c r="BK44" s="49"/>
      <c r="BL44" s="49">
        <f t="shared" ref="BL44" si="389">(BG44-BJ44)-(20.73-26.26)</f>
        <v>2.584181815055409</v>
      </c>
      <c r="BM44" s="48">
        <f t="shared" ref="BM44" si="390">2^-BL44</f>
        <v>0.16675687941756739</v>
      </c>
      <c r="BP44" s="20" t="s">
        <v>131</v>
      </c>
      <c r="BQ44" s="20">
        <v>22.299758911132813</v>
      </c>
      <c r="BR44" s="49">
        <f t="shared" ref="BR44" si="391">(BQ44+BQ45+BQ46)/3</f>
        <v>22.338243166605626</v>
      </c>
      <c r="BS44" s="49"/>
      <c r="BT44" s="20">
        <v>24.960508346557617</v>
      </c>
      <c r="BU44" s="50">
        <f t="shared" ref="BU44" si="392">(BT44+BT45+BT46)/3</f>
        <v>25.262817509969054</v>
      </c>
      <c r="BV44" s="49"/>
      <c r="BW44" s="49">
        <f t="shared" si="62"/>
        <v>1.2254256566365704</v>
      </c>
      <c r="BX44" s="48">
        <f t="shared" ref="BX44" si="393">2^-BW44</f>
        <v>0.42767131292721472</v>
      </c>
      <c r="CA44" s="20" t="s">
        <v>131</v>
      </c>
      <c r="CB44" s="20">
        <v>26.346348146364299</v>
      </c>
      <c r="CC44" s="49">
        <f t="shared" ref="CC44" si="394">(CB44+CB45+CB46)/3</f>
        <v>26.124574341945664</v>
      </c>
      <c r="CD44" s="49"/>
      <c r="CE44" s="20">
        <v>25.93993692088933</v>
      </c>
      <c r="CF44" s="50">
        <f t="shared" ref="CF44" si="395">(CE44+CE45+CE46)/3</f>
        <v>25.520362305843239</v>
      </c>
      <c r="CG44" s="49"/>
      <c r="CH44" s="49">
        <f t="shared" si="66"/>
        <v>2.714212036102424</v>
      </c>
      <c r="CI44" s="48">
        <f t="shared" ref="CI44" si="396">2^-CH44</f>
        <v>0.15238448882602335</v>
      </c>
      <c r="CL44" s="20" t="s">
        <v>131</v>
      </c>
      <c r="CM44" s="20">
        <v>15.944661582697957</v>
      </c>
      <c r="CN44" s="49">
        <f t="shared" ref="CN44" si="397">(CM44+CM45+CM46)/3</f>
        <v>16.243107681469311</v>
      </c>
      <c r="CO44" s="49"/>
      <c r="CP44" s="20">
        <v>24.760057903062201</v>
      </c>
      <c r="CQ44" s="50">
        <f t="shared" ref="CQ44" si="398">(CP44+CP45+CP46)/3</f>
        <v>24.664046925293736</v>
      </c>
      <c r="CR44" s="49"/>
      <c r="CS44" s="49">
        <f t="shared" si="70"/>
        <v>-2.2509392438244262</v>
      </c>
      <c r="CT44" s="48">
        <f t="shared" ref="CT44" si="399">2^-CS44</f>
        <v>4.7599263263626179</v>
      </c>
    </row>
    <row r="45" spans="1:98" x14ac:dyDescent="0.25">
      <c r="A45" s="20" t="s">
        <v>133</v>
      </c>
      <c r="B45" s="20">
        <v>26.662673302777648</v>
      </c>
      <c r="C45" s="49"/>
      <c r="D45" s="49"/>
      <c r="E45" s="20">
        <v>25.2155609204647</v>
      </c>
      <c r="F45" s="50"/>
      <c r="G45" s="49"/>
      <c r="H45" s="49"/>
      <c r="I45" s="48"/>
      <c r="L45" s="26"/>
      <c r="M45" s="20" t="s">
        <v>133</v>
      </c>
      <c r="N45" s="20">
        <v>29.6569796749245</v>
      </c>
      <c r="O45" s="49"/>
      <c r="P45" s="49"/>
      <c r="Q45" s="20">
        <v>25.973891552960801</v>
      </c>
      <c r="R45" s="50"/>
      <c r="S45" s="49"/>
      <c r="T45" s="49"/>
      <c r="U45" s="48"/>
      <c r="X45" s="20" t="s">
        <v>133</v>
      </c>
      <c r="Y45" s="20">
        <v>28.280289668281238</v>
      </c>
      <c r="Z45" s="49"/>
      <c r="AA45" s="49"/>
      <c r="AB45" s="20">
        <v>25.9029763443828</v>
      </c>
      <c r="AC45" s="50"/>
      <c r="AD45" s="49"/>
      <c r="AE45" s="49"/>
      <c r="AF45" s="48"/>
      <c r="AI45" s="20" t="s">
        <v>133</v>
      </c>
      <c r="AJ45" s="20">
        <v>28.0176384747942</v>
      </c>
      <c r="AK45" s="49"/>
      <c r="AL45" s="49"/>
      <c r="AM45" s="20">
        <v>26.302333819167998</v>
      </c>
      <c r="AN45" s="50"/>
      <c r="AO45" s="49"/>
      <c r="AP45" s="49"/>
      <c r="AQ45" s="48"/>
      <c r="AT45" s="20" t="s">
        <v>133</v>
      </c>
      <c r="AU45" s="27">
        <v>28.305902939333901</v>
      </c>
      <c r="AV45" s="49"/>
      <c r="AW45" s="49"/>
      <c r="AX45" s="27">
        <v>25.604739676662799</v>
      </c>
      <c r="AY45" s="50"/>
      <c r="AZ45" s="49"/>
      <c r="BA45" s="49"/>
      <c r="BB45" s="48"/>
      <c r="BE45" s="20" t="s">
        <v>133</v>
      </c>
      <c r="BF45" s="25">
        <v>20.671533490771299</v>
      </c>
      <c r="BG45" s="49"/>
      <c r="BH45" s="49"/>
      <c r="BI45" s="25">
        <v>24.4279963302914</v>
      </c>
      <c r="BJ45" s="50"/>
      <c r="BK45" s="49"/>
      <c r="BL45" s="49"/>
      <c r="BM45" s="48"/>
      <c r="BP45" s="20" t="s">
        <v>133</v>
      </c>
      <c r="BQ45" s="20">
        <v>22.043394088745099</v>
      </c>
      <c r="BR45" s="49"/>
      <c r="BS45" s="49"/>
      <c r="BT45" s="20">
        <v>25.698460006713798</v>
      </c>
      <c r="BU45" s="50"/>
      <c r="BV45" s="49"/>
      <c r="BW45" s="49"/>
      <c r="BX45" s="48"/>
      <c r="CA45" s="20" t="s">
        <v>133</v>
      </c>
      <c r="CB45" s="20">
        <v>25.969467204193698</v>
      </c>
      <c r="CC45" s="49"/>
      <c r="CD45" s="49"/>
      <c r="CE45" s="20">
        <v>25.234121024130499</v>
      </c>
      <c r="CF45" s="50"/>
      <c r="CG45" s="49"/>
      <c r="CH45" s="49"/>
      <c r="CI45" s="48"/>
      <c r="CL45" s="20" t="s">
        <v>133</v>
      </c>
      <c r="CM45" s="20">
        <v>16.674887113574002</v>
      </c>
      <c r="CN45" s="49"/>
      <c r="CO45" s="49"/>
      <c r="CP45" s="20">
        <v>24.901369280858606</v>
      </c>
      <c r="CQ45" s="50"/>
      <c r="CR45" s="49"/>
      <c r="CS45" s="49"/>
      <c r="CT45" s="48"/>
    </row>
    <row r="46" spans="1:98" x14ac:dyDescent="0.25">
      <c r="A46" s="20" t="s">
        <v>134</v>
      </c>
      <c r="B46" s="20">
        <v>26.8098613448885</v>
      </c>
      <c r="C46" s="49"/>
      <c r="D46" s="49"/>
      <c r="E46" s="20">
        <v>25.463798626560699</v>
      </c>
      <c r="F46" s="50"/>
      <c r="G46" s="49"/>
      <c r="H46" s="49"/>
      <c r="I46" s="48"/>
      <c r="L46" s="26"/>
      <c r="M46" s="20" t="s">
        <v>134</v>
      </c>
      <c r="N46" s="20">
        <v>29.7038375486202</v>
      </c>
      <c r="O46" s="49"/>
      <c r="P46" s="49"/>
      <c r="Q46" s="20">
        <v>25.909794787380399</v>
      </c>
      <c r="R46" s="50"/>
      <c r="S46" s="49"/>
      <c r="T46" s="49"/>
      <c r="U46" s="48"/>
      <c r="X46" s="20" t="s">
        <v>134</v>
      </c>
      <c r="Y46" s="20">
        <v>27.793465094693474</v>
      </c>
      <c r="Z46" s="49"/>
      <c r="AA46" s="49"/>
      <c r="AB46" s="20">
        <v>25.760781914437345</v>
      </c>
      <c r="AC46" s="50"/>
      <c r="AD46" s="49"/>
      <c r="AE46" s="49"/>
      <c r="AF46" s="48"/>
      <c r="AI46" s="20" t="s">
        <v>134</v>
      </c>
      <c r="AJ46" s="20">
        <v>27.417519687467401</v>
      </c>
      <c r="AK46" s="49"/>
      <c r="AL46" s="49"/>
      <c r="AM46" s="20">
        <v>26.31269917061045</v>
      </c>
      <c r="AN46" s="50"/>
      <c r="AO46" s="49"/>
      <c r="AP46" s="49"/>
      <c r="AQ46" s="48"/>
      <c r="AT46" s="20" t="s">
        <v>134</v>
      </c>
      <c r="AU46" s="27">
        <v>28.136960823632808</v>
      </c>
      <c r="AV46" s="49"/>
      <c r="AW46" s="49"/>
      <c r="AX46" s="27">
        <v>25.474880803041799</v>
      </c>
      <c r="AY46" s="50"/>
      <c r="AZ46" s="49"/>
      <c r="BA46" s="49"/>
      <c r="BB46" s="48"/>
      <c r="BE46" s="20" t="s">
        <v>134</v>
      </c>
      <c r="BF46" s="25">
        <v>21.595952644862344</v>
      </c>
      <c r="BG46" s="49"/>
      <c r="BH46" s="49"/>
      <c r="BI46" s="25">
        <v>24.275104163140266</v>
      </c>
      <c r="BJ46" s="50"/>
      <c r="BK46" s="49"/>
      <c r="BL46" s="49"/>
      <c r="BM46" s="48"/>
      <c r="BP46" s="20" t="s">
        <v>134</v>
      </c>
      <c r="BQ46" s="20">
        <v>22.671576499938965</v>
      </c>
      <c r="BR46" s="49"/>
      <c r="BS46" s="49"/>
      <c r="BT46" s="20">
        <v>25.129484176635742</v>
      </c>
      <c r="BU46" s="50"/>
      <c r="BV46" s="49"/>
      <c r="BW46" s="49"/>
      <c r="BX46" s="48"/>
      <c r="CA46" s="20" t="s">
        <v>134</v>
      </c>
      <c r="CB46" s="20">
        <v>26.057907675279001</v>
      </c>
      <c r="CC46" s="49"/>
      <c r="CD46" s="49"/>
      <c r="CE46" s="20">
        <v>25.387028972509899</v>
      </c>
      <c r="CF46" s="50"/>
      <c r="CG46" s="49"/>
      <c r="CH46" s="49"/>
      <c r="CI46" s="48"/>
      <c r="CL46" s="20" t="s">
        <v>134</v>
      </c>
      <c r="CM46" s="20">
        <v>16.109774348135975</v>
      </c>
      <c r="CN46" s="49"/>
      <c r="CO46" s="49"/>
      <c r="CP46" s="20">
        <v>24.3307135919604</v>
      </c>
      <c r="CQ46" s="50"/>
      <c r="CR46" s="49"/>
      <c r="CS46" s="49"/>
      <c r="CT46" s="48"/>
    </row>
    <row r="47" spans="1:98" x14ac:dyDescent="0.25">
      <c r="A47" s="20" t="s">
        <v>135</v>
      </c>
      <c r="B47" s="20">
        <v>26.407971520003979</v>
      </c>
      <c r="C47" s="49">
        <f t="shared" ref="C47" si="400">(B47+B48+B49)/3</f>
        <v>26.356053276247355</v>
      </c>
      <c r="D47" s="49"/>
      <c r="E47" s="20">
        <v>25.005388281072001</v>
      </c>
      <c r="F47" s="50">
        <f t="shared" ref="F47" si="401">(E47+E48+E49)/3</f>
        <v>24.800710802461467</v>
      </c>
      <c r="G47" s="49"/>
      <c r="H47" s="49">
        <f t="shared" si="130"/>
        <v>2.2153424737858884</v>
      </c>
      <c r="I47" s="48">
        <f t="shared" ref="I47" si="402">2^-H47</f>
        <v>0.21533541651861557</v>
      </c>
      <c r="K47" s="26"/>
      <c r="L47" s="26"/>
      <c r="M47" s="20" t="s">
        <v>135</v>
      </c>
      <c r="N47" s="20">
        <v>29.984801058466768</v>
      </c>
      <c r="O47" s="49">
        <f t="shared" ref="O47" si="403">(N47+N48+N49)/3</f>
        <v>30.000535033656245</v>
      </c>
      <c r="P47" s="49"/>
      <c r="Q47" s="20">
        <v>26.012976922759702</v>
      </c>
      <c r="R47" s="50">
        <f t="shared" ref="R47" si="404">(Q47+Q48+Q49)/3</f>
        <v>25.971319934122135</v>
      </c>
      <c r="S47" s="49"/>
      <c r="T47" s="49">
        <f t="shared" si="42"/>
        <v>-4.0507849004658922</v>
      </c>
      <c r="U47" s="48">
        <f t="shared" ref="U47" si="405">2^-T47</f>
        <v>16.573253033048474</v>
      </c>
      <c r="X47" s="20" t="s">
        <v>136</v>
      </c>
      <c r="Y47" s="20">
        <v>28.869872751513363</v>
      </c>
      <c r="Z47" s="49">
        <f t="shared" ref="Z47" si="406">(Y47+Y48+Y49)/3</f>
        <v>28.659753292045593</v>
      </c>
      <c r="AA47" s="49"/>
      <c r="AB47" s="20">
        <v>25.814127930448549</v>
      </c>
      <c r="AC47" s="50">
        <f t="shared" ref="AC47" si="407">(AB47+AB48+AB49)/3</f>
        <v>25.866238526277339</v>
      </c>
      <c r="AD47" s="49"/>
      <c r="AE47" s="49">
        <f t="shared" si="223"/>
        <v>5.1435147657682556</v>
      </c>
      <c r="AF47" s="48">
        <f t="shared" ref="AF47" si="408">2^-AE47</f>
        <v>2.829096571283134E-2</v>
      </c>
      <c r="AI47" s="20" t="s">
        <v>136</v>
      </c>
      <c r="AJ47" s="20">
        <v>28.333372446383201</v>
      </c>
      <c r="AK47" s="49">
        <f t="shared" ref="AK47" si="409">(AJ47+AJ48+AJ49)/3</f>
        <v>27.938429120536771</v>
      </c>
      <c r="AL47" s="49"/>
      <c r="AM47" s="25">
        <v>26.4075417236979</v>
      </c>
      <c r="AN47" s="50">
        <f t="shared" ref="AN47" si="410">(AM47+AM48+AM49)/3</f>
        <v>26.432013103538015</v>
      </c>
      <c r="AO47" s="49"/>
      <c r="AP47" s="49">
        <f t="shared" ref="AP47" si="411">(AK47-AN47)-(25.54-25.71)</f>
        <v>1.6764160169987576</v>
      </c>
      <c r="AQ47" s="48">
        <f t="shared" ref="AQ47" si="412">2^-AP47</f>
        <v>0.31285888535072576</v>
      </c>
      <c r="AT47" s="20" t="s">
        <v>136</v>
      </c>
      <c r="AU47" s="27">
        <v>27.813743802874267</v>
      </c>
      <c r="AV47" s="49">
        <f t="shared" ref="AV47" si="413">(AU47+AU48+AU49)/3</f>
        <v>28.281711373266642</v>
      </c>
      <c r="AW47" s="49"/>
      <c r="AX47" s="27">
        <v>25.110204785098933</v>
      </c>
      <c r="AY47" s="50">
        <f t="shared" ref="AY47" si="414">(AX47+AX48+AX49)/3</f>
        <v>25.746184613531543</v>
      </c>
      <c r="AZ47" s="49"/>
      <c r="BA47" s="49">
        <f t="shared" ref="BA47" si="415">(AV47-AY47)-(25.7-25.13)</f>
        <v>1.9655267597350985</v>
      </c>
      <c r="BB47" s="48">
        <f t="shared" ref="BB47" si="416">2^-BA47</f>
        <v>0.25604570076406191</v>
      </c>
      <c r="BE47" s="20" t="s">
        <v>137</v>
      </c>
      <c r="BF47" s="25">
        <v>20.985956913236731</v>
      </c>
      <c r="BG47" s="49">
        <f t="shared" ref="BG47" si="417">(BF47+BF48+BF49)/3</f>
        <v>20.880688109067744</v>
      </c>
      <c r="BH47" s="49"/>
      <c r="BI47" s="25">
        <v>23.743186623828102</v>
      </c>
      <c r="BJ47" s="50">
        <f t="shared" ref="BJ47" si="418">(BI47+BI48+BI49)/3</f>
        <v>24.1735484785425</v>
      </c>
      <c r="BK47" s="49"/>
      <c r="BL47" s="49">
        <f t="shared" ref="BL47" si="419">(BG47-BJ47)-(20.73-26.26)</f>
        <v>2.2371396305252453</v>
      </c>
      <c r="BM47" s="48">
        <f t="shared" ref="BM47" si="420">2^-BL47</f>
        <v>0.21210644581567292</v>
      </c>
      <c r="BP47" s="20" t="s">
        <v>138</v>
      </c>
      <c r="BQ47" s="20">
        <v>22.684820175170898</v>
      </c>
      <c r="BR47" s="49">
        <f t="shared" ref="BR47" si="421">(BQ47+BQ48+BQ49)/3</f>
        <v>22.481029256184886</v>
      </c>
      <c r="BS47" s="49"/>
      <c r="BT47" s="20">
        <v>25.500812530517578</v>
      </c>
      <c r="BU47" s="50">
        <f t="shared" ref="BU47" si="422">(BT47+BT48+BT49)/3</f>
        <v>25.42890796661375</v>
      </c>
      <c r="BV47" s="49"/>
      <c r="BW47" s="49">
        <f t="shared" si="62"/>
        <v>1.2021212895711351</v>
      </c>
      <c r="BX47" s="48">
        <f t="shared" ref="BX47" si="423">2^-BW47</f>
        <v>0.43463573801996563</v>
      </c>
      <c r="CA47" s="20" t="s">
        <v>137</v>
      </c>
      <c r="CB47" s="20">
        <v>26.182699502505098</v>
      </c>
      <c r="CC47" s="49">
        <f t="shared" ref="CC47" si="424">(CB47+CB48+CB49)/3</f>
        <v>25.790894909261166</v>
      </c>
      <c r="CD47" s="49"/>
      <c r="CE47" s="20">
        <v>24.481614370059798</v>
      </c>
      <c r="CF47" s="50">
        <f t="shared" ref="CF47" si="425">(CE47+CE48+CE49)/3</f>
        <v>24.856255002769231</v>
      </c>
      <c r="CG47" s="49"/>
      <c r="CH47" s="49">
        <f t="shared" si="66"/>
        <v>3.0446399064919341</v>
      </c>
      <c r="CI47" s="48">
        <f t="shared" ref="CI47" si="426">2^-CH47</f>
        <v>0.12119147246702851</v>
      </c>
      <c r="CL47" s="20" t="s">
        <v>135</v>
      </c>
      <c r="CM47" s="20">
        <v>16.283360793662581</v>
      </c>
      <c r="CN47" s="49">
        <f t="shared" ref="CN47" si="427">(CM47+CM48+CM49)/3</f>
        <v>16.44950053611225</v>
      </c>
      <c r="CO47" s="49"/>
      <c r="CP47" s="20">
        <v>24.8168666508993</v>
      </c>
      <c r="CQ47" s="50">
        <f t="shared" ref="CQ47" si="428">(CP47+CP48+CP49)/3</f>
        <v>24.801439183384002</v>
      </c>
      <c r="CR47" s="49"/>
      <c r="CS47" s="49">
        <f t="shared" si="70"/>
        <v>-2.1819386472717532</v>
      </c>
      <c r="CT47" s="48">
        <f t="shared" ref="CT47" si="429">2^-CS47</f>
        <v>4.5376289662957587</v>
      </c>
    </row>
    <row r="48" spans="1:98" x14ac:dyDescent="0.25">
      <c r="A48" s="20" t="s">
        <v>139</v>
      </c>
      <c r="B48" s="20">
        <v>26.170801699157401</v>
      </c>
      <c r="C48" s="49"/>
      <c r="D48" s="49"/>
      <c r="E48" s="20">
        <v>24.462699990517599</v>
      </c>
      <c r="F48" s="50"/>
      <c r="G48" s="49"/>
      <c r="H48" s="49"/>
      <c r="I48" s="48"/>
      <c r="K48" s="26"/>
      <c r="L48" s="26"/>
      <c r="M48" s="20" t="s">
        <v>139</v>
      </c>
      <c r="N48" s="20">
        <v>29.6829356755124</v>
      </c>
      <c r="O48" s="49"/>
      <c r="P48" s="49"/>
      <c r="Q48" s="20">
        <v>25.999662945484602</v>
      </c>
      <c r="R48" s="50"/>
      <c r="S48" s="49"/>
      <c r="T48" s="49"/>
      <c r="U48" s="48"/>
      <c r="X48" s="20" t="s">
        <v>139</v>
      </c>
      <c r="Y48" s="20">
        <v>28.116300499244499</v>
      </c>
      <c r="Z48" s="49"/>
      <c r="AA48" s="49"/>
      <c r="AB48" s="20">
        <v>25.905015788772801</v>
      </c>
      <c r="AC48" s="50"/>
      <c r="AD48" s="49"/>
      <c r="AE48" s="49"/>
      <c r="AF48" s="48"/>
      <c r="AI48" s="20" t="s">
        <v>139</v>
      </c>
      <c r="AJ48" s="25">
        <v>27.976819128023699</v>
      </c>
      <c r="AK48" s="49"/>
      <c r="AL48" s="49"/>
      <c r="AM48" s="25">
        <v>26.423151150044799</v>
      </c>
      <c r="AN48" s="50"/>
      <c r="AO48" s="49"/>
      <c r="AP48" s="49"/>
      <c r="AQ48" s="48"/>
      <c r="AT48" s="20" t="s">
        <v>139</v>
      </c>
      <c r="AU48" s="27">
        <v>28.749678943659017</v>
      </c>
      <c r="AV48" s="49"/>
      <c r="AW48" s="49"/>
      <c r="AX48" s="27">
        <v>26.448831108630799</v>
      </c>
      <c r="AY48" s="50"/>
      <c r="AZ48" s="49"/>
      <c r="BA48" s="49"/>
      <c r="BB48" s="48"/>
      <c r="BE48" s="20" t="s">
        <v>139</v>
      </c>
      <c r="BF48" s="25">
        <v>20.908752638232102</v>
      </c>
      <c r="BG48" s="49"/>
      <c r="BH48" s="49"/>
      <c r="BI48" s="25">
        <v>24.6705769999236</v>
      </c>
      <c r="BJ48" s="50"/>
      <c r="BK48" s="49"/>
      <c r="BL48" s="49"/>
      <c r="BM48" s="48"/>
      <c r="BP48" s="20" t="s">
        <v>139</v>
      </c>
      <c r="BQ48" s="20">
        <v>22.010571670532201</v>
      </c>
      <c r="BR48" s="49"/>
      <c r="BS48" s="49"/>
      <c r="BT48" s="20">
        <v>25.457003402709901</v>
      </c>
      <c r="BU48" s="50"/>
      <c r="BV48" s="49"/>
      <c r="BW48" s="49"/>
      <c r="BX48" s="48"/>
      <c r="CA48" s="20" t="s">
        <v>139</v>
      </c>
      <c r="CB48" s="20">
        <v>25.4324236493506</v>
      </c>
      <c r="CC48" s="49"/>
      <c r="CD48" s="49"/>
      <c r="CE48" s="20">
        <v>25.064228968811999</v>
      </c>
      <c r="CF48" s="50"/>
      <c r="CG48" s="49"/>
      <c r="CH48" s="49"/>
      <c r="CI48" s="48"/>
      <c r="CL48" s="20" t="s">
        <v>139</v>
      </c>
      <c r="CM48" s="20">
        <v>16.782306945228601</v>
      </c>
      <c r="CN48" s="49"/>
      <c r="CO48" s="49"/>
      <c r="CP48" s="20">
        <v>24.5860117158687</v>
      </c>
      <c r="CQ48" s="50"/>
      <c r="CR48" s="49"/>
      <c r="CS48" s="49"/>
      <c r="CT48" s="48"/>
    </row>
    <row r="49" spans="1:98" x14ac:dyDescent="0.25">
      <c r="A49" s="20" t="s">
        <v>140</v>
      </c>
      <c r="B49" s="20">
        <v>26.489386609580698</v>
      </c>
      <c r="C49" s="49"/>
      <c r="D49" s="49"/>
      <c r="E49" s="20">
        <v>24.9340441357948</v>
      </c>
      <c r="F49" s="50"/>
      <c r="G49" s="49"/>
      <c r="H49" s="49"/>
      <c r="I49" s="48"/>
      <c r="L49" s="26"/>
      <c r="M49" s="20" t="s">
        <v>140</v>
      </c>
      <c r="N49" s="20">
        <v>30.33386836698957</v>
      </c>
      <c r="O49" s="49"/>
      <c r="P49" s="49"/>
      <c r="Q49" s="20">
        <v>25.9013199341221</v>
      </c>
      <c r="R49" s="50"/>
      <c r="S49" s="49"/>
      <c r="T49" s="49"/>
      <c r="U49" s="48"/>
      <c r="X49" s="20" t="s">
        <v>140</v>
      </c>
      <c r="Y49" s="20">
        <v>28.993086625378918</v>
      </c>
      <c r="Z49" s="49"/>
      <c r="AA49" s="49"/>
      <c r="AB49" s="20">
        <v>25.879571859610664</v>
      </c>
      <c r="AC49" s="50"/>
      <c r="AD49" s="49"/>
      <c r="AE49" s="49"/>
      <c r="AF49" s="48"/>
      <c r="AI49" s="20" t="s">
        <v>140</v>
      </c>
      <c r="AJ49" s="25">
        <v>27.505095787203413</v>
      </c>
      <c r="AK49" s="49"/>
      <c r="AL49" s="49"/>
      <c r="AM49" s="25">
        <v>26.46534643687135</v>
      </c>
      <c r="AN49" s="50"/>
      <c r="AO49" s="49"/>
      <c r="AP49" s="49"/>
      <c r="AQ49" s="48"/>
      <c r="AT49" s="20" t="s">
        <v>140</v>
      </c>
      <c r="AU49" s="27">
        <v>28.281711373266642</v>
      </c>
      <c r="AV49" s="49"/>
      <c r="AW49" s="49"/>
      <c r="AX49" s="27">
        <v>25.679517946864902</v>
      </c>
      <c r="AY49" s="50"/>
      <c r="AZ49" s="49"/>
      <c r="BA49" s="49"/>
      <c r="BB49" s="48"/>
      <c r="BE49" s="20" t="s">
        <v>140</v>
      </c>
      <c r="BF49" s="25">
        <v>20.747354775734401</v>
      </c>
      <c r="BG49" s="49"/>
      <c r="BH49" s="49"/>
      <c r="BI49" s="25">
        <v>24.106881811875802</v>
      </c>
      <c r="BJ49" s="50"/>
      <c r="BK49" s="49"/>
      <c r="BL49" s="49"/>
      <c r="BM49" s="48"/>
      <c r="BP49" s="20" t="s">
        <v>140</v>
      </c>
      <c r="BQ49" s="20">
        <v>22.747695922851563</v>
      </c>
      <c r="BR49" s="49"/>
      <c r="BS49" s="49"/>
      <c r="BT49" s="20">
        <v>25.32890796661377</v>
      </c>
      <c r="BU49" s="50"/>
      <c r="BV49" s="49"/>
      <c r="BW49" s="49"/>
      <c r="BX49" s="48"/>
      <c r="CA49" s="20" t="s">
        <v>140</v>
      </c>
      <c r="CB49" s="20">
        <v>25.757561575927799</v>
      </c>
      <c r="CC49" s="49"/>
      <c r="CD49" s="49"/>
      <c r="CE49" s="20">
        <v>25.022921669435899</v>
      </c>
      <c r="CF49" s="50"/>
      <c r="CG49" s="49"/>
      <c r="CH49" s="49"/>
      <c r="CI49" s="48"/>
      <c r="CL49" s="20" t="s">
        <v>140</v>
      </c>
      <c r="CM49" s="20">
        <v>16.282833869445575</v>
      </c>
      <c r="CN49" s="49"/>
      <c r="CO49" s="49"/>
      <c r="CP49" s="20">
        <v>25.001439183384001</v>
      </c>
      <c r="CQ49" s="50"/>
      <c r="CR49" s="49"/>
      <c r="CS49" s="49"/>
      <c r="CT49" s="48"/>
    </row>
    <row r="50" spans="1:98" x14ac:dyDescent="0.25">
      <c r="A50" s="20" t="s">
        <v>141</v>
      </c>
      <c r="B50" s="25">
        <v>26.338986747404402</v>
      </c>
      <c r="C50" s="49">
        <f t="shared" ref="C50" si="430">(B50+B51+B52)/3</f>
        <v>26.310026356390001</v>
      </c>
      <c r="D50" s="49"/>
      <c r="E50" s="20">
        <v>27.0352922132967</v>
      </c>
      <c r="F50" s="50">
        <f t="shared" ref="F50" si="431">(E50+E51+E52)/3</f>
        <v>27.236728014734297</v>
      </c>
      <c r="G50" s="49"/>
      <c r="H50" s="49">
        <f t="shared" ref="H50" si="432">(C50-F50)-(25-25.66)</f>
        <v>-0.26670165834429582</v>
      </c>
      <c r="I50" s="48">
        <f t="shared" ref="I50" si="433">2^-H50</f>
        <v>1.2030542150655872</v>
      </c>
      <c r="J50" s="26"/>
      <c r="M50" s="20" t="s">
        <v>141</v>
      </c>
      <c r="N50" s="20">
        <v>29.165721575251112</v>
      </c>
      <c r="O50" s="49">
        <f t="shared" ref="O50" si="434">(N50+N51+N52)/3</f>
        <v>29.106764080205707</v>
      </c>
      <c r="P50" s="49"/>
      <c r="Q50" s="25">
        <v>27.553137300056399</v>
      </c>
      <c r="R50" s="50">
        <f t="shared" ref="R50" si="435">(Q50+Q51+Q52)/3</f>
        <v>27.862846759753452</v>
      </c>
      <c r="S50" s="49"/>
      <c r="T50" s="49">
        <f t="shared" si="42"/>
        <v>-6.8360826795477472</v>
      </c>
      <c r="U50" s="48">
        <f t="shared" ref="U50" si="436">2^-T50</f>
        <v>114.25255987177756</v>
      </c>
      <c r="X50" s="20" t="s">
        <v>142</v>
      </c>
      <c r="Y50" s="20">
        <v>31.490617618840499</v>
      </c>
      <c r="Z50" s="49">
        <f t="shared" ref="Z50" si="437">(Y50+Y51+Y52)/3</f>
        <v>31.454412946349141</v>
      </c>
      <c r="AA50" s="49"/>
      <c r="AB50" s="20">
        <v>27.638250744564399</v>
      </c>
      <c r="AC50" s="50">
        <f t="shared" ref="AC50" si="438">(AB50+AB51+AB52)/3</f>
        <v>27.376835391461412</v>
      </c>
      <c r="AD50" s="49"/>
      <c r="AE50" s="49">
        <f t="shared" ref="AE50" si="439">(Z50-AC50)-(24.31-26.66)</f>
        <v>6.4275775548877299</v>
      </c>
      <c r="AF50" s="48">
        <f t="shared" ref="AF50" si="440">2^-AE50</f>
        <v>1.1617330815629651E-2</v>
      </c>
      <c r="AI50" s="20" t="s">
        <v>142</v>
      </c>
      <c r="AJ50" s="20">
        <v>25.620851796381501</v>
      </c>
      <c r="AK50" s="49">
        <f t="shared" ref="AK50" si="441">(AJ50+AJ51+AJ52)/3</f>
        <v>25.253920666025106</v>
      </c>
      <c r="AL50" s="49"/>
      <c r="AM50" s="20">
        <v>26.4168603632966</v>
      </c>
      <c r="AN50" s="50">
        <f t="shared" ref="AN50" si="442">(AM50+AM51+AM52)/3</f>
        <v>26.814283304153239</v>
      </c>
      <c r="AO50" s="49"/>
      <c r="AP50" s="49">
        <f t="shared" ref="AP50" si="443">(AK50-AN50)-(25.54-25.71)</f>
        <v>-1.3903626381281313</v>
      </c>
      <c r="AQ50" s="48">
        <f t="shared" ref="AQ50" si="444">2^-AP50</f>
        <v>2.6214456556727614</v>
      </c>
      <c r="AT50" s="20" t="s">
        <v>142</v>
      </c>
      <c r="AU50" s="27">
        <v>34.086690173388924</v>
      </c>
      <c r="AV50" s="49">
        <f t="shared" ref="AV50" si="445">(AU50+AU51+AU52)/3</f>
        <v>33.754110736949855</v>
      </c>
      <c r="AW50" s="49"/>
      <c r="AX50" s="27">
        <v>28.452448585175247</v>
      </c>
      <c r="AY50" s="50">
        <f t="shared" ref="AY50" si="446">(AX50+AX51+AX52)/3</f>
        <v>28.439626109656192</v>
      </c>
      <c r="AZ50" s="49"/>
      <c r="BA50" s="49">
        <f t="shared" ref="BA50" si="447">(AV50-AY50)-(25.7-25.13)</f>
        <v>4.7444846272936623</v>
      </c>
      <c r="BB50" s="48">
        <f t="shared" ref="BB50" si="448">2^-BA50</f>
        <v>3.7305066046324706E-2</v>
      </c>
      <c r="BE50" s="20" t="s">
        <v>141</v>
      </c>
      <c r="BF50" s="25">
        <v>22.083847885167934</v>
      </c>
      <c r="BG50" s="49">
        <f t="shared" ref="BG50" si="449">(BF50+BF51+BF52)/3</f>
        <v>22.420624358309215</v>
      </c>
      <c r="BH50" s="49"/>
      <c r="BI50" s="25">
        <v>26.448583547625407</v>
      </c>
      <c r="BJ50" s="50">
        <f t="shared" ref="BJ50" si="450">(BI50+BI51+BI52)/3</f>
        <v>26.373121806538236</v>
      </c>
      <c r="BK50" s="49"/>
      <c r="BL50" s="49">
        <f t="shared" ref="BL50" si="451">(BG50-BJ50)-(20.73-26.26)</f>
        <v>1.57750255177098</v>
      </c>
      <c r="BM50" s="48">
        <f t="shared" ref="BM50" si="452">2^-BL50</f>
        <v>0.3350614114869741</v>
      </c>
      <c r="BP50" s="20" t="s">
        <v>141</v>
      </c>
      <c r="BQ50" s="20">
        <v>27.746263504028299</v>
      </c>
      <c r="BR50" s="49">
        <f t="shared" ref="BR50" si="453">(BQ50+BQ51+BQ52)/3</f>
        <v>27.758278579711902</v>
      </c>
      <c r="BS50" s="49"/>
      <c r="BT50" s="20">
        <v>26.603597640991211</v>
      </c>
      <c r="BU50" s="50">
        <f t="shared" ref="BU50" si="454">(BT50+BT51+BT52)/3</f>
        <v>26.851978683471668</v>
      </c>
      <c r="BV50" s="49"/>
      <c r="BW50" s="49">
        <f t="shared" si="62"/>
        <v>5.0562998962402332</v>
      </c>
      <c r="BX50" s="48">
        <f t="shared" ref="BX50" si="455">2^-BW50</f>
        <v>3.005398491993265E-2</v>
      </c>
      <c r="CA50" s="20" t="s">
        <v>141</v>
      </c>
      <c r="CB50" s="20">
        <v>28.51939663971217</v>
      </c>
      <c r="CC50" s="49">
        <f t="shared" ref="CC50" si="456">(CB50+CB51+CB52)/3</f>
        <v>28.540880563532955</v>
      </c>
      <c r="CD50" s="49"/>
      <c r="CE50" s="20"/>
      <c r="CF50" s="50">
        <f>(CE50+CE51+CE52)/2</f>
        <v>27.503064093651801</v>
      </c>
      <c r="CG50" s="49"/>
      <c r="CH50" s="49">
        <f t="shared" si="66"/>
        <v>3.1478164698811533</v>
      </c>
      <c r="CI50" s="48">
        <f t="shared" ref="CI50" si="457">2^-CH50</f>
        <v>0.11282694311717785</v>
      </c>
      <c r="CL50" s="20" t="s">
        <v>141</v>
      </c>
      <c r="CM50" s="20">
        <v>21.051025456515301</v>
      </c>
      <c r="CN50" s="49">
        <f t="shared" ref="CN50" si="458">(CM50+CM51+CM52)/3</f>
        <v>20.840874419417784</v>
      </c>
      <c r="CO50" s="49"/>
      <c r="CP50" s="20">
        <v>26.627993614083362</v>
      </c>
      <c r="CQ50" s="50">
        <f>(CP50+CP51+CP52)/3</f>
        <v>26.411563602326723</v>
      </c>
      <c r="CR50" s="49"/>
      <c r="CS50" s="49">
        <f t="shared" si="70"/>
        <v>0.59931081709105882</v>
      </c>
      <c r="CT50" s="48">
        <f t="shared" ref="CT50" si="459">2^-CS50</f>
        <v>0.66006919856586177</v>
      </c>
    </row>
    <row r="51" spans="1:98" x14ac:dyDescent="0.25">
      <c r="A51" s="20" t="s">
        <v>143</v>
      </c>
      <c r="B51" s="20">
        <v>26.381065965375601</v>
      </c>
      <c r="C51" s="49"/>
      <c r="D51" s="49"/>
      <c r="E51" s="20">
        <v>27.504830482838599</v>
      </c>
      <c r="F51" s="50"/>
      <c r="G51" s="49"/>
      <c r="H51" s="49"/>
      <c r="I51" s="48"/>
      <c r="J51" s="26"/>
      <c r="M51" s="20" t="s">
        <v>143</v>
      </c>
      <c r="N51" s="20">
        <v>28.997806585160301</v>
      </c>
      <c r="O51" s="49"/>
      <c r="P51" s="49"/>
      <c r="Q51" s="20">
        <v>28.132556219450461</v>
      </c>
      <c r="R51" s="50"/>
      <c r="S51" s="49"/>
      <c r="T51" s="49"/>
      <c r="U51" s="48"/>
      <c r="X51" s="20" t="s">
        <v>143</v>
      </c>
      <c r="Y51" s="20">
        <v>31.384874940524455</v>
      </c>
      <c r="Z51" s="49"/>
      <c r="AA51" s="49"/>
      <c r="AB51" s="20">
        <v>27.448753371691762</v>
      </c>
      <c r="AC51" s="50"/>
      <c r="AD51" s="49"/>
      <c r="AE51" s="49"/>
      <c r="AF51" s="48"/>
      <c r="AI51" s="20" t="s">
        <v>143</v>
      </c>
      <c r="AJ51" s="20">
        <v>24.924270765241001</v>
      </c>
      <c r="AK51" s="49"/>
      <c r="AL51" s="49"/>
      <c r="AM51" s="25">
        <v>27.045039578343225</v>
      </c>
      <c r="AN51" s="50"/>
      <c r="AO51" s="49"/>
      <c r="AP51" s="49"/>
      <c r="AQ51" s="48"/>
      <c r="AT51" s="20" t="s">
        <v>143</v>
      </c>
      <c r="AU51" s="27">
        <v>33.521531300510802</v>
      </c>
      <c r="AV51" s="49"/>
      <c r="AW51" s="49"/>
      <c r="AX51" s="27">
        <v>28.393470300803799</v>
      </c>
      <c r="AY51" s="50"/>
      <c r="AZ51" s="49"/>
      <c r="BA51" s="49"/>
      <c r="BB51" s="48"/>
      <c r="BE51" s="20" t="s">
        <v>143</v>
      </c>
      <c r="BF51" s="25">
        <v>22.957400831450499</v>
      </c>
      <c r="BG51" s="49"/>
      <c r="BH51" s="49"/>
      <c r="BI51" s="25">
        <v>26.0309933987844</v>
      </c>
      <c r="BJ51" s="50"/>
      <c r="BK51" s="49"/>
      <c r="BL51" s="49"/>
      <c r="BM51" s="48"/>
      <c r="BP51" s="20" t="s">
        <v>143</v>
      </c>
      <c r="BQ51" s="20">
        <v>27.990293655395501</v>
      </c>
      <c r="BR51" s="49"/>
      <c r="BS51" s="49"/>
      <c r="BT51" s="20">
        <v>27.000359725952102</v>
      </c>
      <c r="BU51" s="50"/>
      <c r="BV51" s="49"/>
      <c r="BW51" s="49"/>
      <c r="BX51" s="48"/>
      <c r="CA51" s="20" t="s">
        <v>143</v>
      </c>
      <c r="CB51" s="20">
        <v>28.4290311540204</v>
      </c>
      <c r="CC51" s="49"/>
      <c r="CD51" s="49"/>
      <c r="CE51" s="20">
        <v>27.492679403651799</v>
      </c>
      <c r="CF51" s="50"/>
      <c r="CG51" s="49"/>
      <c r="CH51" s="49"/>
      <c r="CI51" s="48"/>
      <c r="CL51" s="20" t="s">
        <v>143</v>
      </c>
      <c r="CM51" s="20">
        <v>20.8640567156536</v>
      </c>
      <c r="CN51" s="49"/>
      <c r="CO51" s="49"/>
      <c r="CP51" s="20">
        <v>26.4284669239034</v>
      </c>
      <c r="CQ51" s="50"/>
      <c r="CR51" s="49"/>
      <c r="CS51" s="49"/>
      <c r="CT51" s="48"/>
    </row>
    <row r="52" spans="1:98" x14ac:dyDescent="0.25">
      <c r="A52" s="20" t="s">
        <v>144</v>
      </c>
      <c r="B52" s="20">
        <v>26.210026356390003</v>
      </c>
      <c r="C52" s="49"/>
      <c r="D52" s="49"/>
      <c r="E52" s="20">
        <v>27.170061348067598</v>
      </c>
      <c r="F52" s="50"/>
      <c r="G52" s="49"/>
      <c r="H52" s="49"/>
      <c r="I52" s="48"/>
      <c r="J52" s="26"/>
      <c r="K52" s="26"/>
      <c r="M52" s="20" t="s">
        <v>144</v>
      </c>
      <c r="N52" s="20">
        <v>29.156764080205701</v>
      </c>
      <c r="O52" s="49"/>
      <c r="P52" s="49"/>
      <c r="Q52" s="20">
        <v>27.902846759753501</v>
      </c>
      <c r="R52" s="50"/>
      <c r="S52" s="49"/>
      <c r="T52" s="49"/>
      <c r="U52" s="48"/>
      <c r="X52" s="20" t="s">
        <v>144</v>
      </c>
      <c r="Y52" s="20">
        <v>31.487746279682472</v>
      </c>
      <c r="Z52" s="49"/>
      <c r="AA52" s="49"/>
      <c r="AB52" s="20">
        <v>27.043502058128084</v>
      </c>
      <c r="AC52" s="50"/>
      <c r="AD52" s="49"/>
      <c r="AE52" s="49"/>
      <c r="AF52" s="48"/>
      <c r="AI52" s="20" t="s">
        <v>144</v>
      </c>
      <c r="AJ52" s="20">
        <v>25.216639436452802</v>
      </c>
      <c r="AK52" s="49"/>
      <c r="AL52" s="49"/>
      <c r="AM52" s="25">
        <v>26.980949970819896</v>
      </c>
      <c r="AN52" s="50"/>
      <c r="AO52" s="49"/>
      <c r="AP52" s="49"/>
      <c r="AQ52" s="48"/>
      <c r="AT52" s="20" t="s">
        <v>144</v>
      </c>
      <c r="AU52" s="27">
        <v>33.654110736949839</v>
      </c>
      <c r="AV52" s="49"/>
      <c r="AW52" s="49"/>
      <c r="AX52" s="27">
        <v>28.472959442989531</v>
      </c>
      <c r="AY52" s="50"/>
      <c r="AZ52" s="49"/>
      <c r="BA52" s="49"/>
      <c r="BB52" s="48"/>
      <c r="BE52" s="20" t="s">
        <v>144</v>
      </c>
      <c r="BF52" s="25">
        <v>22.220624358309209</v>
      </c>
      <c r="BG52" s="49"/>
      <c r="BH52" s="49"/>
      <c r="BI52" s="25">
        <v>26.639788473204902</v>
      </c>
      <c r="BJ52" s="50"/>
      <c r="BK52" s="49"/>
      <c r="BL52" s="49"/>
      <c r="BM52" s="48"/>
      <c r="BP52" s="20" t="s">
        <v>144</v>
      </c>
      <c r="BQ52" s="20">
        <v>27.538278579711914</v>
      </c>
      <c r="BR52" s="49"/>
      <c r="BS52" s="49"/>
      <c r="BT52" s="20">
        <v>26.95197868347168</v>
      </c>
      <c r="BU52" s="50"/>
      <c r="BV52" s="49"/>
      <c r="BW52" s="49"/>
      <c r="BX52" s="48"/>
      <c r="CA52" s="20" t="s">
        <v>144</v>
      </c>
      <c r="CB52" s="20">
        <v>28.674213896866306</v>
      </c>
      <c r="CC52" s="49"/>
      <c r="CD52" s="49"/>
      <c r="CE52" s="20">
        <v>27.5134487836518</v>
      </c>
      <c r="CF52" s="50"/>
      <c r="CG52" s="49"/>
      <c r="CH52" s="49"/>
      <c r="CI52" s="48"/>
      <c r="CL52" s="20" t="s">
        <v>144</v>
      </c>
      <c r="CM52" s="20">
        <v>20.607541086084449</v>
      </c>
      <c r="CN52" s="49"/>
      <c r="CO52" s="49"/>
      <c r="CP52" s="20">
        <v>26.178230268993399</v>
      </c>
      <c r="CQ52" s="50"/>
      <c r="CR52" s="49"/>
      <c r="CS52" s="49"/>
      <c r="CT52" s="48"/>
    </row>
    <row r="53" spans="1:98" x14ac:dyDescent="0.25">
      <c r="A53" s="20" t="s">
        <v>145</v>
      </c>
      <c r="B53" s="25">
        <v>26.698997759083099</v>
      </c>
      <c r="C53" s="49">
        <f t="shared" ref="C53" si="460">(B53+B54+B55)/3</f>
        <v>26.594904358670366</v>
      </c>
      <c r="D53" s="49"/>
      <c r="E53" s="25">
        <v>27.355690384275398</v>
      </c>
      <c r="F53" s="50">
        <f>(E53+E54+E55)/2</f>
        <v>27.455614663175499</v>
      </c>
      <c r="G53" s="49"/>
      <c r="H53" s="49">
        <f t="shared" si="102"/>
        <v>-0.20071030450513305</v>
      </c>
      <c r="I53" s="48">
        <f t="shared" ref="I53" si="461">2^-H53</f>
        <v>1.1492640507852023</v>
      </c>
      <c r="J53" s="26"/>
      <c r="K53" s="26"/>
      <c r="M53" s="20" t="s">
        <v>145</v>
      </c>
      <c r="N53" s="20">
        <v>30.851552727296703</v>
      </c>
      <c r="O53" s="49">
        <f t="shared" ref="O53" si="462">(N53+N54+N55)/3</f>
        <v>30.546169768863205</v>
      </c>
      <c r="P53" s="49"/>
      <c r="Q53" s="25">
        <v>28.493358574907401</v>
      </c>
      <c r="R53" s="50">
        <f t="shared" ref="R53" si="463">(Q53+Q54+Q55)/3</f>
        <v>29.193358574907403</v>
      </c>
      <c r="S53" s="49"/>
      <c r="T53" s="49">
        <f t="shared" si="42"/>
        <v>-6.7271888060442002</v>
      </c>
      <c r="U53" s="48">
        <f t="shared" ref="U53" si="464">2^-T53</f>
        <v>105.94625677736462</v>
      </c>
      <c r="X53" s="20" t="s">
        <v>145</v>
      </c>
      <c r="Y53" s="20">
        <v>31.894696557292299</v>
      </c>
      <c r="Z53" s="49">
        <f t="shared" ref="Z53" si="465">(Y53+Y54+Y55)/3</f>
        <v>31.486904771593505</v>
      </c>
      <c r="AA53" s="49"/>
      <c r="AB53" s="20">
        <v>27.431795707447499</v>
      </c>
      <c r="AC53" s="50">
        <f t="shared" ref="AC53" si="466">(AB53+AB54+AB55)/3</f>
        <v>27.481859637913569</v>
      </c>
      <c r="AD53" s="49"/>
      <c r="AE53" s="49">
        <f t="shared" si="192"/>
        <v>6.355045133679937</v>
      </c>
      <c r="AF53" s="48">
        <f t="shared" ref="AF53" si="467">2^-AE53</f>
        <v>1.2216330988750277E-2</v>
      </c>
      <c r="AI53" s="20" t="s">
        <v>145</v>
      </c>
      <c r="AJ53" s="20">
        <v>26.160210660841901</v>
      </c>
      <c r="AK53" s="49">
        <f t="shared" ref="AK53" si="468">(AJ53+AJ54+AJ55)/3</f>
        <v>26.020911126782504</v>
      </c>
      <c r="AL53" s="49"/>
      <c r="AM53" s="20">
        <v>27.717679224743399</v>
      </c>
      <c r="AN53" s="50">
        <f t="shared" ref="AN53" si="469">(AM53+AM54+AM55)/3</f>
        <v>27.622918962625334</v>
      </c>
      <c r="AO53" s="49"/>
      <c r="AP53" s="49">
        <f t="shared" ref="AP53" si="470">(AK53-AN53)-(25.54-25.71)</f>
        <v>-1.4320078358428283</v>
      </c>
      <c r="AQ53" s="48">
        <f t="shared" ref="AQ53" si="471">2^-AP53</f>
        <v>2.6982197237296019</v>
      </c>
      <c r="AT53" s="20" t="s">
        <v>145</v>
      </c>
      <c r="AU53" s="27">
        <v>33.450598842802307</v>
      </c>
      <c r="AV53" s="49">
        <f t="shared" ref="AV53" si="472">(AU53+AU54+AU55)/3</f>
        <v>33.664084252007136</v>
      </c>
      <c r="AW53" s="49"/>
      <c r="AX53" s="27">
        <v>28.494706715568057</v>
      </c>
      <c r="AY53" s="50">
        <f>(AX53+AX54+AX55)/2</f>
        <v>28.294706715568079</v>
      </c>
      <c r="AZ53" s="49"/>
      <c r="BA53" s="49">
        <f t="shared" ref="BA53" si="473">(AV53-AY53)-(25.7-25.13)</f>
        <v>4.7993775364390565</v>
      </c>
      <c r="BB53" s="48">
        <f t="shared" ref="BB53" si="474">2^-BA53</f>
        <v>3.5912314938022737E-2</v>
      </c>
      <c r="BE53" s="20" t="s">
        <v>145</v>
      </c>
      <c r="BF53" s="25">
        <v>22.959110541789176</v>
      </c>
      <c r="BG53" s="49">
        <f t="shared" ref="BG53" si="475">(BF53+BF54+BF55)/3</f>
        <v>22.789472475993772</v>
      </c>
      <c r="BH53" s="49"/>
      <c r="BI53" s="25">
        <v>26.848617338136201</v>
      </c>
      <c r="BJ53" s="50">
        <f>(BI53+BI54+BI55)/3</f>
        <v>26.659468498300214</v>
      </c>
      <c r="BK53" s="49"/>
      <c r="BL53" s="49">
        <f t="shared" ref="BL53" si="476">(BG53-BJ53)-(20.73-26.26)</f>
        <v>1.6600039776935596</v>
      </c>
      <c r="BM53" s="48">
        <f t="shared" ref="BM53" si="477">2^-BL53</f>
        <v>0.31643827603082852</v>
      </c>
      <c r="BP53" s="20" t="s">
        <v>145</v>
      </c>
      <c r="BQ53" s="20">
        <v>29.066766357421798</v>
      </c>
      <c r="BR53" s="49">
        <f t="shared" ref="BR53" si="478">(BQ53+BQ54+BQ55)/3</f>
        <v>28.996353022257463</v>
      </c>
      <c r="BS53" s="49"/>
      <c r="BT53" s="20">
        <v>27.669427871704102</v>
      </c>
      <c r="BU53" s="50">
        <f>(BT53+BT54+BT55)/3</f>
        <v>27.748647944132468</v>
      </c>
      <c r="BV53" s="49"/>
      <c r="BW53" s="49">
        <f t="shared" si="62"/>
        <v>5.3977050781249929</v>
      </c>
      <c r="BX53" s="48">
        <f t="shared" ref="BX53" si="479">2^-BW53</f>
        <v>2.3720774434022426E-2</v>
      </c>
      <c r="CA53" s="20" t="s">
        <v>145</v>
      </c>
      <c r="CB53" s="20">
        <v>30.832136825922284</v>
      </c>
      <c r="CC53" s="49">
        <f t="shared" ref="CC53" si="480">(CB53+CB54+CB55)/3</f>
        <v>30.822152327086297</v>
      </c>
      <c r="CD53" s="49"/>
      <c r="CE53" s="20">
        <v>29.428956821025601</v>
      </c>
      <c r="CF53" s="50">
        <f>(CE53+CE54+CE55)/2</f>
        <v>29.6989033469806</v>
      </c>
      <c r="CG53" s="49"/>
      <c r="CH53" s="49">
        <f t="shared" si="66"/>
        <v>3.2332489801056958</v>
      </c>
      <c r="CI53" s="48">
        <f t="shared" ref="CI53" si="481">2^-CH53</f>
        <v>0.10633961252936749</v>
      </c>
      <c r="CL53" s="20" t="s">
        <v>145</v>
      </c>
      <c r="CM53" s="20">
        <v>20.976781732879601</v>
      </c>
      <c r="CN53" s="49">
        <f t="shared" ref="CN53" si="482">(CM53+CM54+CM55)/3</f>
        <v>21.130742406334033</v>
      </c>
      <c r="CO53" s="49"/>
      <c r="CP53" s="20">
        <v>26.697596518324016</v>
      </c>
      <c r="CQ53" s="50">
        <f>(CP53+CP54+CP55)/3</f>
        <v>26.903069195118366</v>
      </c>
      <c r="CR53" s="49"/>
      <c r="CS53" s="49">
        <f t="shared" si="70"/>
        <v>0.39767321121566468</v>
      </c>
      <c r="CT53" s="48">
        <f t="shared" ref="CT53" si="483">2^-CS53</f>
        <v>0.75908154864471544</v>
      </c>
    </row>
    <row r="54" spans="1:98" x14ac:dyDescent="0.25">
      <c r="A54" s="20" t="s">
        <v>146</v>
      </c>
      <c r="B54" s="20">
        <v>26.557477624924299</v>
      </c>
      <c r="C54" s="49"/>
      <c r="D54" s="49"/>
      <c r="E54" s="20">
        <v>27.5555389420756</v>
      </c>
      <c r="F54" s="50"/>
      <c r="G54" s="49"/>
      <c r="H54" s="49"/>
      <c r="I54" s="48"/>
      <c r="K54" s="26"/>
      <c r="M54" s="20" t="s">
        <v>146</v>
      </c>
      <c r="N54" s="20">
        <v>30.380786810429701</v>
      </c>
      <c r="O54" s="49"/>
      <c r="P54" s="49"/>
      <c r="Q54" s="25">
        <v>29.593358574907398</v>
      </c>
      <c r="R54" s="50"/>
      <c r="S54" s="49"/>
      <c r="T54" s="49"/>
      <c r="U54" s="48"/>
      <c r="X54" s="20" t="s">
        <v>146</v>
      </c>
      <c r="Y54" s="20">
        <v>31.0791129858947</v>
      </c>
      <c r="Z54" s="49"/>
      <c r="AA54" s="49"/>
      <c r="AB54" s="20">
        <v>27.1985902350463</v>
      </c>
      <c r="AC54" s="50"/>
      <c r="AD54" s="49"/>
      <c r="AE54" s="49"/>
      <c r="AF54" s="48"/>
      <c r="AI54" s="20" t="s">
        <v>146</v>
      </c>
      <c r="AJ54" s="20">
        <v>26.0816115927231</v>
      </c>
      <c r="AK54" s="49"/>
      <c r="AL54" s="49"/>
      <c r="AM54" s="25">
        <v>27.194825367173902</v>
      </c>
      <c r="AN54" s="50"/>
      <c r="AO54" s="49"/>
      <c r="AP54" s="49"/>
      <c r="AQ54" s="48"/>
      <c r="AT54" s="20" t="s">
        <v>146</v>
      </c>
      <c r="AU54" s="27">
        <v>34.2109029945453</v>
      </c>
      <c r="AV54" s="49"/>
      <c r="AW54" s="49"/>
      <c r="AX54" s="27"/>
      <c r="AY54" s="50"/>
      <c r="AZ54" s="49"/>
      <c r="BA54" s="49"/>
      <c r="BB54" s="48"/>
      <c r="BE54" s="20" t="s">
        <v>146</v>
      </c>
      <c r="BF54" s="25">
        <v>22.486501076865032</v>
      </c>
      <c r="BG54" s="49"/>
      <c r="BH54" s="49"/>
      <c r="BI54" s="25">
        <v>26.136986325130898</v>
      </c>
      <c r="BJ54" s="50"/>
      <c r="BK54" s="49"/>
      <c r="BL54" s="49"/>
      <c r="BM54" s="48"/>
      <c r="BP54" s="20" t="s">
        <v>146</v>
      </c>
      <c r="BQ54" s="20">
        <v>28.792606353759766</v>
      </c>
      <c r="BR54" s="49"/>
      <c r="BS54" s="49"/>
      <c r="BT54" s="20">
        <v>28.094534683227501</v>
      </c>
      <c r="BU54" s="50"/>
      <c r="BV54" s="49"/>
      <c r="BW54" s="49"/>
      <c r="BX54" s="48"/>
      <c r="CA54" s="20" t="s">
        <v>146</v>
      </c>
      <c r="CB54" s="20">
        <v>31.012167828250309</v>
      </c>
      <c r="CC54" s="49"/>
      <c r="CD54" s="49"/>
      <c r="CE54" s="20"/>
      <c r="CF54" s="50"/>
      <c r="CG54" s="49"/>
      <c r="CH54" s="49"/>
      <c r="CI54" s="48"/>
      <c r="CL54" s="20" t="s">
        <v>146</v>
      </c>
      <c r="CM54" s="20">
        <v>21.0847030797885</v>
      </c>
      <c r="CN54" s="49"/>
      <c r="CO54" s="49"/>
      <c r="CP54" s="20">
        <v>27.441875205246099</v>
      </c>
      <c r="CQ54" s="50"/>
      <c r="CR54" s="49"/>
      <c r="CS54" s="49"/>
      <c r="CT54" s="48"/>
    </row>
    <row r="55" spans="1:98" x14ac:dyDescent="0.25">
      <c r="A55" s="20" t="s">
        <v>147</v>
      </c>
      <c r="B55" s="20">
        <v>26.5282376920037</v>
      </c>
      <c r="C55" s="49"/>
      <c r="D55" s="49"/>
      <c r="E55" s="20"/>
      <c r="F55" s="50"/>
      <c r="G55" s="49"/>
      <c r="H55" s="49"/>
      <c r="I55" s="48"/>
      <c r="K55" s="26"/>
      <c r="M55" s="20" t="s">
        <v>147</v>
      </c>
      <c r="N55" s="25">
        <v>30.406169768863201</v>
      </c>
      <c r="O55" s="49"/>
      <c r="P55" s="49"/>
      <c r="Q55" s="20">
        <v>29.493358574907401</v>
      </c>
      <c r="R55" s="50"/>
      <c r="S55" s="49"/>
      <c r="T55" s="49"/>
      <c r="U55" s="48"/>
      <c r="X55" s="20" t="s">
        <v>147</v>
      </c>
      <c r="Y55" s="20">
        <v>31.486904771593508</v>
      </c>
      <c r="Z55" s="49"/>
      <c r="AA55" s="49"/>
      <c r="AB55" s="20">
        <v>27.815192971246901</v>
      </c>
      <c r="AC55" s="50"/>
      <c r="AD55" s="49"/>
      <c r="AE55" s="49"/>
      <c r="AF55" s="48"/>
      <c r="AI55" s="20" t="s">
        <v>147</v>
      </c>
      <c r="AJ55" s="20">
        <v>25.820911126782502</v>
      </c>
      <c r="AK55" s="49"/>
      <c r="AL55" s="49"/>
      <c r="AM55" s="25">
        <v>27.956252295958699</v>
      </c>
      <c r="AN55" s="50"/>
      <c r="AO55" s="49"/>
      <c r="AP55" s="49"/>
      <c r="AQ55" s="48"/>
      <c r="AT55" s="20" t="s">
        <v>147</v>
      </c>
      <c r="AU55" s="27">
        <v>33.3307509186738</v>
      </c>
      <c r="AV55" s="49"/>
      <c r="AW55" s="49"/>
      <c r="AX55" s="27">
        <v>28.094706715568101</v>
      </c>
      <c r="AY55" s="50"/>
      <c r="AZ55" s="49"/>
      <c r="BA55" s="49"/>
      <c r="BB55" s="48"/>
      <c r="BE55" s="20" t="s">
        <v>147</v>
      </c>
      <c r="BF55" s="25">
        <v>22.922805809327102</v>
      </c>
      <c r="BG55" s="49"/>
      <c r="BH55" s="49"/>
      <c r="BI55" s="25">
        <v>26.992801831633535</v>
      </c>
      <c r="BJ55" s="50"/>
      <c r="BK55" s="49"/>
      <c r="BL55" s="49"/>
      <c r="BM55" s="48"/>
      <c r="BP55" s="20" t="s">
        <v>147</v>
      </c>
      <c r="BQ55" s="20">
        <v>29.12968635559082</v>
      </c>
      <c r="BR55" s="49"/>
      <c r="BS55" s="49"/>
      <c r="BT55" s="20">
        <v>27.481981277465799</v>
      </c>
      <c r="BU55" s="50"/>
      <c r="BV55" s="49"/>
      <c r="BW55" s="49"/>
      <c r="BX55" s="48"/>
      <c r="CA55" s="20" t="s">
        <v>147</v>
      </c>
      <c r="CB55" s="20">
        <v>30.622152327086301</v>
      </c>
      <c r="CC55" s="49"/>
      <c r="CD55" s="49"/>
      <c r="CE55" s="20">
        <v>29.9688498729356</v>
      </c>
      <c r="CF55" s="50"/>
      <c r="CG55" s="49"/>
      <c r="CH55" s="49"/>
      <c r="CI55" s="48"/>
      <c r="CL55" s="20" t="s">
        <v>147</v>
      </c>
      <c r="CM55" s="20">
        <v>21.330742406334</v>
      </c>
      <c r="CN55" s="49"/>
      <c r="CO55" s="49"/>
      <c r="CP55" s="20">
        <v>26.569735861784999</v>
      </c>
      <c r="CQ55" s="50"/>
      <c r="CR55" s="49"/>
      <c r="CS55" s="49"/>
      <c r="CT55" s="48"/>
    </row>
    <row r="56" spans="1:98" x14ac:dyDescent="0.25">
      <c r="A56" s="20" t="s">
        <v>148</v>
      </c>
      <c r="B56" s="25">
        <v>26.162520671884067</v>
      </c>
      <c r="C56" s="49">
        <f>(B56+B57+B58)/2</f>
        <v>26.285299629878605</v>
      </c>
      <c r="D56" s="49"/>
      <c r="E56" s="25">
        <v>26.893457397824612</v>
      </c>
      <c r="F56" s="50">
        <f t="shared" ref="F56" si="484">(E56+E57+E58)/3</f>
        <v>27.081739428498718</v>
      </c>
      <c r="G56" s="49"/>
      <c r="H56" s="49">
        <f t="shared" si="130"/>
        <v>-0.13643979862011335</v>
      </c>
      <c r="I56" s="48">
        <f t="shared" ref="I56" si="485">2^-H56</f>
        <v>1.0991892490453068</v>
      </c>
      <c r="K56" s="26"/>
      <c r="M56" s="20" t="s">
        <v>148</v>
      </c>
      <c r="N56" s="20">
        <v>30.126892377746341</v>
      </c>
      <c r="O56" s="49">
        <f t="shared" ref="O56" si="486">(N56+N57+N58)/3</f>
        <v>30.164510965906647</v>
      </c>
      <c r="P56" s="49"/>
      <c r="Q56" s="20">
        <v>28.9878561917605</v>
      </c>
      <c r="R56" s="50">
        <f t="shared" ref="R56" si="487">(Q56+Q57+Q58)/3</f>
        <v>28.897536874144098</v>
      </c>
      <c r="S56" s="49"/>
      <c r="T56" s="49">
        <f t="shared" si="42"/>
        <v>-6.8130259082374529</v>
      </c>
      <c r="U56" s="48">
        <f t="shared" ref="U56" si="488">2^-T56</f>
        <v>112.44111915893033</v>
      </c>
      <c r="X56" s="20" t="s">
        <v>148</v>
      </c>
      <c r="Y56" s="20">
        <v>30.991206194922633</v>
      </c>
      <c r="Z56" s="49">
        <f t="shared" ref="Z56" si="489">(Y56+Y57+Y58)/3</f>
        <v>30.792660720024546</v>
      </c>
      <c r="AA56" s="49"/>
      <c r="AB56" s="20">
        <v>27.238971353129863</v>
      </c>
      <c r="AC56" s="50">
        <f t="shared" ref="AC56" si="490">(AB56+AB57+AB58)/3</f>
        <v>27.587865161926036</v>
      </c>
      <c r="AD56" s="49"/>
      <c r="AE56" s="49">
        <f t="shared" si="223"/>
        <v>5.5547955580985118</v>
      </c>
      <c r="AF56" s="48">
        <f t="shared" ref="AF56" si="491">2^-AE56</f>
        <v>2.1273547495552467E-2</v>
      </c>
      <c r="AI56" s="20" t="s">
        <v>149</v>
      </c>
      <c r="AJ56" s="20">
        <v>25.936472903980999</v>
      </c>
      <c r="AK56" s="49">
        <f t="shared" ref="AK56" si="492">(AJ56+AJ57+AJ58)/3</f>
        <v>26.0623998234223</v>
      </c>
      <c r="AL56" s="49"/>
      <c r="AM56" s="25">
        <v>27.484135092578299</v>
      </c>
      <c r="AN56" s="50">
        <f t="shared" ref="AN56" si="493">(AM56+AM57+AM58)/3</f>
        <v>27.530384761496446</v>
      </c>
      <c r="AO56" s="49"/>
      <c r="AP56" s="49">
        <f t="shared" ref="AP56" si="494">(AK56-AN56)-(25.54-25.71)</f>
        <v>-1.2979849380741442</v>
      </c>
      <c r="AQ56" s="48">
        <f t="shared" ref="AQ56" si="495">2^-AP56</f>
        <v>2.4588520636364199</v>
      </c>
      <c r="AT56" s="20" t="s">
        <v>149</v>
      </c>
      <c r="AU56" s="27">
        <v>32.909680436202812</v>
      </c>
      <c r="AV56" s="49">
        <f t="shared" ref="AV56" si="496">(AU56+AU57+AU58)/3</f>
        <v>33.222547292824004</v>
      </c>
      <c r="AW56" s="49"/>
      <c r="AX56" s="27">
        <v>27.4081566145321</v>
      </c>
      <c r="AY56" s="50">
        <f t="shared" ref="AY56" si="497">(AX56+AX57+AX58)/3</f>
        <v>27.6473134802781</v>
      </c>
      <c r="AZ56" s="49"/>
      <c r="BA56" s="49">
        <f t="shared" ref="BA56" si="498">(AV56-AY56)-(25.7-25.13)</f>
        <v>5.005233812545903</v>
      </c>
      <c r="BB56" s="48">
        <f t="shared" ref="BB56" si="499">2^-BA56</f>
        <v>3.1136836566095238E-2</v>
      </c>
      <c r="BE56" s="20" t="s">
        <v>150</v>
      </c>
      <c r="BF56" s="25">
        <v>22.588862558970597</v>
      </c>
      <c r="BG56" s="49">
        <f t="shared" ref="BG56" si="500">(BF56+BF57+BF58)/3</f>
        <v>22.4008488560101</v>
      </c>
      <c r="BH56" s="49"/>
      <c r="BI56" s="25">
        <v>26.697187780064802</v>
      </c>
      <c r="BJ56" s="50">
        <f t="shared" ref="BJ56" si="501">(BI56+BI57+BI58)/3</f>
        <v>26.266814485229066</v>
      </c>
      <c r="BK56" s="49"/>
      <c r="BL56" s="49">
        <f t="shared" ref="BL56" si="502">(BG56-BJ56)-(20.73-26.26)</f>
        <v>1.6640343707810352</v>
      </c>
      <c r="BM56" s="48">
        <f t="shared" ref="BM56" si="503">2^-BL56</f>
        <v>0.31555549014133355</v>
      </c>
      <c r="BP56" s="20" t="s">
        <v>149</v>
      </c>
      <c r="BQ56" s="20">
        <v>28.83751106262207</v>
      </c>
      <c r="BR56" s="49">
        <f t="shared" ref="BR56" si="504">(BQ56+BQ57+BQ58)/3</f>
        <v>28.238748995463055</v>
      </c>
      <c r="BS56" s="49"/>
      <c r="BT56" s="20">
        <v>27.35368537902832</v>
      </c>
      <c r="BU56" s="50">
        <f t="shared" ref="BU56" si="505">(BT56+BT57+BT58)/3</f>
        <v>27.106080945332845</v>
      </c>
      <c r="BV56" s="49"/>
      <c r="BW56" s="49">
        <f t="shared" si="62"/>
        <v>5.2826680501302086</v>
      </c>
      <c r="BX56" s="48">
        <f t="shared" ref="BX56" si="506">2^-BW56</f>
        <v>2.5689666111256101E-2</v>
      </c>
      <c r="CA56" s="20" t="s">
        <v>151</v>
      </c>
      <c r="CB56" s="20">
        <v>27.867223282650698</v>
      </c>
      <c r="CC56" s="49">
        <f t="shared" ref="CC56" si="507">(CB56+CB57+CB58)/3</f>
        <v>27.436667912382433</v>
      </c>
      <c r="CD56" s="49"/>
      <c r="CE56" s="20">
        <v>27.048559451940985</v>
      </c>
      <c r="CF56" s="50">
        <f t="shared" ref="CF56" si="508">(CE56+CE57+CE58)/3</f>
        <v>26.61111497354953</v>
      </c>
      <c r="CG56" s="49"/>
      <c r="CH56" s="49">
        <f t="shared" si="66"/>
        <v>2.9355529388329025</v>
      </c>
      <c r="CI56" s="48">
        <f t="shared" ref="CI56" si="509">2^-CH56</f>
        <v>0.13071051071740852</v>
      </c>
      <c r="CL56" s="20" t="s">
        <v>149</v>
      </c>
      <c r="CM56" s="20">
        <v>20.0006203705641</v>
      </c>
      <c r="CN56" s="49">
        <f t="shared" ref="CN56" si="510">(CM56+CM57+CM58)/3</f>
        <v>20.530940326988333</v>
      </c>
      <c r="CO56" s="49"/>
      <c r="CP56" s="20">
        <v>25.827369244996245</v>
      </c>
      <c r="CQ56" s="50">
        <f t="shared" ref="CQ56" si="511">(CP56+CP57+CP58)/3</f>
        <v>26.05772667891647</v>
      </c>
      <c r="CR56" s="49"/>
      <c r="CS56" s="49">
        <f t="shared" si="70"/>
        <v>0.64321364807186043</v>
      </c>
      <c r="CT56" s="48">
        <f t="shared" ref="CT56" si="512">2^-CS56</f>
        <v>0.64028510410517481</v>
      </c>
    </row>
    <row r="57" spans="1:98" x14ac:dyDescent="0.25">
      <c r="A57" s="20" t="s">
        <v>152</v>
      </c>
      <c r="B57" s="20">
        <v>26.408078587873142</v>
      </c>
      <c r="C57" s="49"/>
      <c r="D57" s="49"/>
      <c r="E57" s="20">
        <v>27.403354792506143</v>
      </c>
      <c r="F57" s="50"/>
      <c r="G57" s="49"/>
      <c r="H57" s="49"/>
      <c r="I57" s="48"/>
      <c r="J57" s="26"/>
      <c r="M57" s="20" t="s">
        <v>152</v>
      </c>
      <c r="N57" s="25">
        <v>30.5354628874003</v>
      </c>
      <c r="O57" s="49"/>
      <c r="P57" s="49"/>
      <c r="Q57" s="25">
        <v>29.007217556527699</v>
      </c>
      <c r="R57" s="50"/>
      <c r="S57" s="49"/>
      <c r="T57" s="49"/>
      <c r="U57" s="48"/>
      <c r="X57" s="20" t="s">
        <v>152</v>
      </c>
      <c r="Y57" s="20">
        <v>30.927448578459799</v>
      </c>
      <c r="Z57" s="49"/>
      <c r="AA57" s="49"/>
      <c r="AB57" s="20">
        <v>27.936758970722209</v>
      </c>
      <c r="AC57" s="50"/>
      <c r="AD57" s="49"/>
      <c r="AE57" s="49"/>
      <c r="AF57" s="48"/>
      <c r="AI57" s="20" t="s">
        <v>152</v>
      </c>
      <c r="AJ57" s="25">
        <v>26.188326742863602</v>
      </c>
      <c r="AK57" s="49"/>
      <c r="AL57" s="49"/>
      <c r="AM57" s="20">
        <v>27.243301097081229</v>
      </c>
      <c r="AN57" s="50"/>
      <c r="AO57" s="49"/>
      <c r="AP57" s="49"/>
      <c r="AQ57" s="48"/>
      <c r="AT57" s="20" t="s">
        <v>152</v>
      </c>
      <c r="AU57" s="27">
        <v>33.335414149445199</v>
      </c>
      <c r="AV57" s="49"/>
      <c r="AW57" s="49"/>
      <c r="AX57" s="27">
        <v>27.953137012690799</v>
      </c>
      <c r="AY57" s="50"/>
      <c r="AZ57" s="49"/>
      <c r="BA57" s="49"/>
      <c r="BB57" s="48"/>
      <c r="BE57" s="20" t="s">
        <v>152</v>
      </c>
      <c r="BF57" s="25">
        <v>22.279501819716295</v>
      </c>
      <c r="BG57" s="49"/>
      <c r="BH57" s="49"/>
      <c r="BI57" s="25">
        <v>26.169774523726662</v>
      </c>
      <c r="BJ57" s="50"/>
      <c r="BK57" s="49"/>
      <c r="BL57" s="49"/>
      <c r="BM57" s="48"/>
      <c r="BP57" s="20" t="s">
        <v>152</v>
      </c>
      <c r="BQ57" s="20">
        <v>27.606653594970702</v>
      </c>
      <c r="BR57" s="49"/>
      <c r="BS57" s="49"/>
      <c r="BT57" s="20">
        <v>26.7918098449707</v>
      </c>
      <c r="BU57" s="50"/>
      <c r="BV57" s="49"/>
      <c r="BW57" s="49"/>
      <c r="BX57" s="48"/>
      <c r="CA57" s="20" t="s">
        <v>152</v>
      </c>
      <c r="CB57" s="20">
        <v>27.4594458754475</v>
      </c>
      <c r="CC57" s="49"/>
      <c r="CD57" s="49"/>
      <c r="CE57" s="20">
        <v>26.240337161824701</v>
      </c>
      <c r="CF57" s="50"/>
      <c r="CG57" s="49"/>
      <c r="CH57" s="49"/>
      <c r="CI57" s="48"/>
      <c r="CL57" s="20" t="s">
        <v>152</v>
      </c>
      <c r="CM57" s="20">
        <v>20.994593616745899</v>
      </c>
      <c r="CN57" s="49"/>
      <c r="CO57" s="49"/>
      <c r="CP57" s="20">
        <v>26.0880841128367</v>
      </c>
      <c r="CQ57" s="50"/>
      <c r="CR57" s="49"/>
      <c r="CS57" s="49"/>
      <c r="CT57" s="48"/>
    </row>
    <row r="58" spans="1:98" x14ac:dyDescent="0.25">
      <c r="A58" s="20" t="s">
        <v>153</v>
      </c>
      <c r="B58" s="20"/>
      <c r="C58" s="49"/>
      <c r="D58" s="49"/>
      <c r="E58" s="20">
        <v>26.948406095165399</v>
      </c>
      <c r="F58" s="50"/>
      <c r="G58" s="49"/>
      <c r="H58" s="49"/>
      <c r="I58" s="48"/>
      <c r="J58" s="26"/>
      <c r="M58" s="20" t="s">
        <v>153</v>
      </c>
      <c r="N58" s="20">
        <v>29.831177632573297</v>
      </c>
      <c r="O58" s="49"/>
      <c r="P58" s="49"/>
      <c r="Q58" s="20">
        <v>28.697536874144099</v>
      </c>
      <c r="R58" s="50"/>
      <c r="S58" s="49"/>
      <c r="T58" s="49"/>
      <c r="U58" s="48"/>
      <c r="X58" s="20" t="s">
        <v>153</v>
      </c>
      <c r="Y58" s="20">
        <v>30.459327386691214</v>
      </c>
      <c r="Z58" s="49"/>
      <c r="AA58" s="49"/>
      <c r="AB58" s="20">
        <v>27.587865161926036</v>
      </c>
      <c r="AC58" s="50"/>
      <c r="AD58" s="49"/>
      <c r="AE58" s="49"/>
      <c r="AF58" s="48"/>
      <c r="AI58" s="20" t="s">
        <v>153</v>
      </c>
      <c r="AJ58" s="25">
        <v>26.0623998234223</v>
      </c>
      <c r="AK58" s="49"/>
      <c r="AL58" s="49"/>
      <c r="AM58" s="20">
        <v>27.8637180948298</v>
      </c>
      <c r="AN58" s="50"/>
      <c r="AO58" s="49"/>
      <c r="AP58" s="49"/>
      <c r="AQ58" s="48"/>
      <c r="AT58" s="20" t="s">
        <v>153</v>
      </c>
      <c r="AU58" s="27">
        <v>33.422547292823999</v>
      </c>
      <c r="AV58" s="49"/>
      <c r="AW58" s="49"/>
      <c r="AX58" s="27">
        <v>27.580646813611398</v>
      </c>
      <c r="AY58" s="50"/>
      <c r="AZ58" s="49"/>
      <c r="BA58" s="49"/>
      <c r="BB58" s="48"/>
      <c r="BE58" s="20" t="s">
        <v>153</v>
      </c>
      <c r="BF58" s="25">
        <v>22.334182189343402</v>
      </c>
      <c r="BG58" s="49"/>
      <c r="BH58" s="49"/>
      <c r="BI58" s="25">
        <v>25.933481151895741</v>
      </c>
      <c r="BJ58" s="50"/>
      <c r="BK58" s="49"/>
      <c r="BL58" s="49"/>
      <c r="BM58" s="48"/>
      <c r="BP58" s="20" t="s">
        <v>153</v>
      </c>
      <c r="BQ58" s="20">
        <v>28.272082328796387</v>
      </c>
      <c r="BR58" s="49"/>
      <c r="BS58" s="49"/>
      <c r="BT58" s="20">
        <v>27.172747611999512</v>
      </c>
      <c r="BU58" s="50"/>
      <c r="BV58" s="49"/>
      <c r="BW58" s="49"/>
      <c r="BX58" s="48"/>
      <c r="CA58" s="20" t="s">
        <v>153</v>
      </c>
      <c r="CB58" s="20">
        <v>26.983334579049099</v>
      </c>
      <c r="CC58" s="49"/>
      <c r="CD58" s="49"/>
      <c r="CE58" s="20">
        <v>26.544448306882899</v>
      </c>
      <c r="CF58" s="50"/>
      <c r="CG58" s="49"/>
      <c r="CH58" s="49"/>
      <c r="CI58" s="48"/>
      <c r="CL58" s="20" t="s">
        <v>153</v>
      </c>
      <c r="CM58" s="20">
        <v>20.597606993654999</v>
      </c>
      <c r="CN58" s="49"/>
      <c r="CO58" s="49"/>
      <c r="CP58" s="20">
        <v>26.257726678916477</v>
      </c>
      <c r="CQ58" s="50"/>
      <c r="CR58" s="49"/>
      <c r="CS58" s="49"/>
      <c r="CT58" s="48"/>
    </row>
    <row r="59" spans="1:98" x14ac:dyDescent="0.25">
      <c r="A59" s="20" t="s">
        <v>154</v>
      </c>
      <c r="B59" s="25">
        <v>25.1574611859869</v>
      </c>
      <c r="C59" s="49">
        <f t="shared" ref="C59" si="513">(B59+B60+B61)/3</f>
        <v>25.043364828686265</v>
      </c>
      <c r="D59" s="49"/>
      <c r="E59" s="25">
        <v>25.281341897469499</v>
      </c>
      <c r="F59" s="50">
        <f t="shared" ref="F59" si="514">(E59+E60+E61)/3</f>
        <v>25.674009200177519</v>
      </c>
      <c r="G59" s="49"/>
      <c r="H59" s="49">
        <f t="shared" ref="H59" si="515">(C59-F59)-(25-25.66)</f>
        <v>2.9355628508746179E-2</v>
      </c>
      <c r="I59" s="48">
        <f t="shared" ref="I59" si="516">2^-H59</f>
        <v>0.97985784777027629</v>
      </c>
      <c r="J59" s="26"/>
      <c r="M59" s="20" t="s">
        <v>154</v>
      </c>
      <c r="N59" s="20">
        <v>31.2673267962926</v>
      </c>
      <c r="O59" s="49">
        <f t="shared" ref="O59" si="517">(N59+N60+N61)/3</f>
        <v>31.537801546281269</v>
      </c>
      <c r="P59" s="49"/>
      <c r="Q59" s="25">
        <v>24.5093226062315</v>
      </c>
      <c r="R59" s="50">
        <f t="shared" ref="R59" si="518">(Q59+Q60+Q61)/3</f>
        <v>24.438953544604065</v>
      </c>
      <c r="S59" s="49"/>
      <c r="T59" s="49">
        <f t="shared" si="42"/>
        <v>-0.98115199832279743</v>
      </c>
      <c r="U59" s="48">
        <f t="shared" ref="U59" si="519">2^-T59</f>
        <v>1.974041060272359</v>
      </c>
      <c r="X59" s="20" t="s">
        <v>155</v>
      </c>
      <c r="Y59" s="20">
        <v>23.3562766856937</v>
      </c>
      <c r="Z59" s="49">
        <f t="shared" ref="Z59" si="520">(Y59+Y60+Y61)/3</f>
        <v>23.346254163400033</v>
      </c>
      <c r="AA59" s="49"/>
      <c r="AB59" s="25">
        <v>26.677319471318999</v>
      </c>
      <c r="AC59" s="50">
        <f t="shared" ref="AC59" si="521">(AB59+AB60+AB61)/3</f>
        <v>26.696730611480216</v>
      </c>
      <c r="AD59" s="49"/>
      <c r="AE59" s="49">
        <f t="shared" ref="AE59" si="522">(Z59-AC59)-(24.31-26.66)</f>
        <v>-1.0004764480801818</v>
      </c>
      <c r="AF59" s="48">
        <f t="shared" ref="AF59" si="523">2^-AE59</f>
        <v>2.0006606063630961</v>
      </c>
      <c r="AI59" s="20" t="s">
        <v>154</v>
      </c>
      <c r="AJ59" s="20">
        <v>27.144740321949378</v>
      </c>
      <c r="AK59" s="49">
        <f t="shared" ref="AK59" si="524">(AJ59+AJ60+AJ61)/3</f>
        <v>27.502269218103304</v>
      </c>
      <c r="AL59" s="49"/>
      <c r="AM59" s="25">
        <v>25.610122509003919</v>
      </c>
      <c r="AN59" s="50">
        <f t="shared" ref="AN59" si="525">(AM59+AM60+AM61)/3</f>
        <v>25.316889174191186</v>
      </c>
      <c r="AO59" s="49"/>
      <c r="AP59" s="49">
        <f t="shared" ref="AP59" si="526">(AK59-AN59)-(25.54-25.71)</f>
        <v>2.3553800439121204</v>
      </c>
      <c r="AQ59" s="48">
        <f t="shared" ref="AQ59" si="527">2^-AP59</f>
        <v>0.19541592629390392</v>
      </c>
      <c r="AT59" s="20" t="s">
        <v>154</v>
      </c>
      <c r="AU59" s="27">
        <v>32.081690541454698</v>
      </c>
      <c r="AV59" s="49">
        <f t="shared" ref="AV59" si="528">(AU59+AU60+AU61)/3</f>
        <v>32.116532642349654</v>
      </c>
      <c r="AW59" s="49"/>
      <c r="AX59" s="27">
        <v>25.442308161617408</v>
      </c>
      <c r="AY59" s="50">
        <f>(AX59+AX60+AX61)/2</f>
        <v>25.445383967405007</v>
      </c>
      <c r="AZ59" s="49"/>
      <c r="BA59" s="49">
        <f t="shared" ref="BA59" si="529">(AV59-AY59)-(25.7-25.13)</f>
        <v>6.1011486749446462</v>
      </c>
      <c r="BB59" s="48">
        <f t="shared" ref="BB59" si="530">2^-BA59</f>
        <v>1.4567037587284398E-2</v>
      </c>
      <c r="BE59" s="20" t="s">
        <v>154</v>
      </c>
      <c r="BF59" s="25">
        <v>20.819597453607965</v>
      </c>
      <c r="BG59" s="49">
        <f t="shared" ref="BG59" si="531">(BF59+BF60+BF61)/3</f>
        <v>20.638088754089534</v>
      </c>
      <c r="BH59" s="49"/>
      <c r="BI59" s="25">
        <v>24.513655728475843</v>
      </c>
      <c r="BJ59" s="50">
        <f>(BI59+BI60+BI61)/3</f>
        <v>24.448373332695343</v>
      </c>
      <c r="BK59" s="49"/>
      <c r="BL59" s="49">
        <f t="shared" ref="BL59" si="532">(BG59-BJ59)-(20.73-26.26)</f>
        <v>1.7197154213941914</v>
      </c>
      <c r="BM59" s="48">
        <f t="shared" ref="BM59" si="533">2^-BL59</f>
        <v>0.30360860346456792</v>
      </c>
      <c r="BP59" s="20" t="s">
        <v>154</v>
      </c>
      <c r="BQ59" s="20">
        <v>23.669044494628906</v>
      </c>
      <c r="BR59" s="49">
        <f t="shared" ref="BR59" si="534">(BQ59+BQ60+BQ61)/3</f>
        <v>23.174154917399076</v>
      </c>
      <c r="BS59" s="49"/>
      <c r="BT59" s="20">
        <v>25.795389938354401</v>
      </c>
      <c r="BU59" s="50">
        <f>(BT59+BT60+BT61)/3</f>
        <v>25.582661755879666</v>
      </c>
      <c r="BV59" s="49"/>
      <c r="BW59" s="49">
        <f t="shared" si="62"/>
        <v>1.7414931615194078</v>
      </c>
      <c r="BX59" s="48">
        <f t="shared" ref="BX59" si="535">2^-BW59</f>
        <v>0.29905999460341343</v>
      </c>
      <c r="CA59" s="20" t="s">
        <v>154</v>
      </c>
      <c r="CB59" s="20">
        <v>25.5485422536694</v>
      </c>
      <c r="CC59" s="49">
        <f t="shared" ref="CC59" si="536">(CB59+CB60+CB61)/3</f>
        <v>25.186503990564798</v>
      </c>
      <c r="CD59" s="49"/>
      <c r="CE59" s="20">
        <v>26.173335321649802</v>
      </c>
      <c r="CF59" s="50">
        <f>(CE59+CE60+CE61)/3</f>
        <v>25.895711276082967</v>
      </c>
      <c r="CG59" s="49"/>
      <c r="CH59" s="49">
        <f t="shared" si="66"/>
        <v>1.4007927144818311</v>
      </c>
      <c r="CI59" s="48">
        <f t="shared" ref="CI59" si="537">2^-CH59</f>
        <v>0.37872098945443161</v>
      </c>
      <c r="CL59" s="20" t="s">
        <v>154</v>
      </c>
      <c r="CM59" s="20">
        <v>15.979677352243691</v>
      </c>
      <c r="CN59" s="49">
        <f t="shared" ref="CN59" si="538">(CM59+CM60+CM61)/3</f>
        <v>15.940666874539589</v>
      </c>
      <c r="CO59" s="49"/>
      <c r="CP59" s="20">
        <v>24.243354536613801</v>
      </c>
      <c r="CQ59" s="50">
        <f>(CP59+CP60+CP61)/3</f>
        <v>24.307147133957852</v>
      </c>
      <c r="CR59" s="49"/>
      <c r="CS59" s="49">
        <f t="shared" si="70"/>
        <v>-2.196480259418264</v>
      </c>
      <c r="CT59" s="48">
        <f t="shared" ref="CT59" si="539">2^-CS59</f>
        <v>4.5835971737585695</v>
      </c>
    </row>
    <row r="60" spans="1:98" x14ac:dyDescent="0.25">
      <c r="A60" s="20" t="s">
        <v>156</v>
      </c>
      <c r="B60" s="20">
        <v>24.9959351380523</v>
      </c>
      <c r="C60" s="49"/>
      <c r="D60" s="49"/>
      <c r="E60" s="20">
        <v>26.133343169552202</v>
      </c>
      <c r="F60" s="50"/>
      <c r="G60" s="49"/>
      <c r="H60" s="49"/>
      <c r="I60" s="48"/>
      <c r="J60" s="26"/>
      <c r="K60" s="26"/>
      <c r="M60" s="20" t="s">
        <v>156</v>
      </c>
      <c r="N60" s="20">
        <v>31.872182456559202</v>
      </c>
      <c r="O60" s="49"/>
      <c r="P60" s="49"/>
      <c r="Q60" s="20">
        <v>24.601917816309999</v>
      </c>
      <c r="R60" s="50"/>
      <c r="S60" s="49"/>
      <c r="T60" s="49"/>
      <c r="U60" s="48"/>
      <c r="X60" s="20" t="s">
        <v>156</v>
      </c>
      <c r="Y60" s="20">
        <v>23.3062316411064</v>
      </c>
      <c r="Z60" s="49"/>
      <c r="AA60" s="49"/>
      <c r="AB60" s="20">
        <v>26.816141751641435</v>
      </c>
      <c r="AC60" s="50"/>
      <c r="AD60" s="49"/>
      <c r="AE60" s="49"/>
      <c r="AF60" s="48"/>
      <c r="AI60" s="20" t="s">
        <v>156</v>
      </c>
      <c r="AJ60" s="20">
        <v>27.926464780923901</v>
      </c>
      <c r="AK60" s="49"/>
      <c r="AL60" s="49"/>
      <c r="AM60" s="20">
        <v>24.690322506045099</v>
      </c>
      <c r="AN60" s="50"/>
      <c r="AO60" s="49"/>
      <c r="AP60" s="49"/>
      <c r="AQ60" s="48"/>
      <c r="AT60" s="20" t="s">
        <v>156</v>
      </c>
      <c r="AU60" s="27">
        <v>32.151374743244602</v>
      </c>
      <c r="AV60" s="49"/>
      <c r="AW60" s="49"/>
      <c r="AX60" s="27">
        <v>25.44845977319261</v>
      </c>
      <c r="AY60" s="50"/>
      <c r="AZ60" s="49"/>
      <c r="BA60" s="49"/>
      <c r="BB60" s="48"/>
      <c r="BE60" s="20" t="s">
        <v>156</v>
      </c>
      <c r="BF60" s="25">
        <v>20.356580054571101</v>
      </c>
      <c r="BG60" s="49"/>
      <c r="BH60" s="49"/>
      <c r="BI60" s="25">
        <v>24.149757603581499</v>
      </c>
      <c r="BJ60" s="50"/>
      <c r="BK60" s="49"/>
      <c r="BL60" s="49"/>
      <c r="BM60" s="48"/>
      <c r="BP60" s="20" t="s">
        <v>156</v>
      </c>
      <c r="BQ60" s="20">
        <v>22.845932006835898</v>
      </c>
      <c r="BR60" s="49"/>
      <c r="BS60" s="49"/>
      <c r="BT60" s="20">
        <v>25.003266906738201</v>
      </c>
      <c r="BU60" s="50"/>
      <c r="BV60" s="49"/>
      <c r="BW60" s="49"/>
      <c r="BX60" s="48"/>
      <c r="CA60" s="20" t="s">
        <v>156</v>
      </c>
      <c r="CB60" s="20">
        <v>25.057799060793499</v>
      </c>
      <c r="CC60" s="49"/>
      <c r="CD60" s="49"/>
      <c r="CE60" s="20">
        <v>26.018087230516102</v>
      </c>
      <c r="CF60" s="50"/>
      <c r="CG60" s="49"/>
      <c r="CH60" s="49"/>
      <c r="CI60" s="48"/>
      <c r="CL60" s="20" t="s">
        <v>156</v>
      </c>
      <c r="CM60" s="20">
        <v>15.9916563968355</v>
      </c>
      <c r="CN60" s="49"/>
      <c r="CO60" s="49"/>
      <c r="CP60" s="20">
        <v>24.60427306463524</v>
      </c>
      <c r="CQ60" s="50"/>
      <c r="CR60" s="49"/>
      <c r="CS60" s="49"/>
      <c r="CT60" s="48"/>
    </row>
    <row r="61" spans="1:98" x14ac:dyDescent="0.25">
      <c r="A61" s="20" t="s">
        <v>157</v>
      </c>
      <c r="B61" s="20">
        <v>24.976698162019602</v>
      </c>
      <c r="C61" s="49"/>
      <c r="D61" s="49"/>
      <c r="E61" s="20">
        <v>25.607342533510849</v>
      </c>
      <c r="F61" s="50"/>
      <c r="G61" s="49"/>
      <c r="H61" s="49"/>
      <c r="I61" s="48"/>
      <c r="J61" s="26"/>
      <c r="K61" s="26"/>
      <c r="M61" s="20" t="s">
        <v>157</v>
      </c>
      <c r="N61" s="20">
        <v>31.473895385992002</v>
      </c>
      <c r="O61" s="49"/>
      <c r="P61" s="49"/>
      <c r="Q61" s="20">
        <v>24.205620211270698</v>
      </c>
      <c r="R61" s="50"/>
      <c r="S61" s="49"/>
      <c r="T61" s="49"/>
      <c r="U61" s="48"/>
      <c r="X61" s="20" t="s">
        <v>157</v>
      </c>
      <c r="Y61" s="20">
        <v>23.376254163399999</v>
      </c>
      <c r="Z61" s="49"/>
      <c r="AA61" s="49"/>
      <c r="AB61" s="20">
        <v>26.596730611480211</v>
      </c>
      <c r="AC61" s="50"/>
      <c r="AD61" s="49"/>
      <c r="AE61" s="49"/>
      <c r="AF61" s="48"/>
      <c r="AI61" s="20" t="s">
        <v>157</v>
      </c>
      <c r="AJ61" s="25">
        <v>27.435602551436634</v>
      </c>
      <c r="AK61" s="49"/>
      <c r="AL61" s="49"/>
      <c r="AM61" s="20">
        <v>25.650222507524532</v>
      </c>
      <c r="AN61" s="50"/>
      <c r="AO61" s="49"/>
      <c r="AP61" s="49"/>
      <c r="AQ61" s="48"/>
      <c r="AT61" s="20" t="s">
        <v>157</v>
      </c>
      <c r="AU61" s="27">
        <v>32.116532642349654</v>
      </c>
      <c r="AV61" s="49"/>
      <c r="AW61" s="49"/>
      <c r="AX61" s="27"/>
      <c r="AY61" s="50"/>
      <c r="AZ61" s="49"/>
      <c r="BA61" s="49"/>
      <c r="BB61" s="48"/>
      <c r="BE61" s="20" t="s">
        <v>157</v>
      </c>
      <c r="BF61" s="25">
        <v>20.738088754089532</v>
      </c>
      <c r="BG61" s="49"/>
      <c r="BH61" s="49"/>
      <c r="BI61" s="25">
        <v>24.681706666028685</v>
      </c>
      <c r="BJ61" s="50"/>
      <c r="BK61" s="49"/>
      <c r="BL61" s="49"/>
      <c r="BM61" s="48"/>
      <c r="BP61" s="20" t="s">
        <v>157</v>
      </c>
      <c r="BQ61" s="20">
        <v>23.007488250732422</v>
      </c>
      <c r="BR61" s="49"/>
      <c r="BS61" s="49"/>
      <c r="BT61" s="20">
        <v>25.949328422546387</v>
      </c>
      <c r="BU61" s="50"/>
      <c r="BV61" s="49"/>
      <c r="BW61" s="49"/>
      <c r="BX61" s="48"/>
      <c r="CA61" s="20" t="s">
        <v>157</v>
      </c>
      <c r="CB61" s="20">
        <v>24.9531706572315</v>
      </c>
      <c r="CC61" s="49"/>
      <c r="CD61" s="49"/>
      <c r="CE61" s="20">
        <v>25.495711276083</v>
      </c>
      <c r="CF61" s="50"/>
      <c r="CG61" s="49"/>
      <c r="CH61" s="49"/>
      <c r="CI61" s="48"/>
      <c r="CL61" s="20" t="s">
        <v>157</v>
      </c>
      <c r="CM61" s="20">
        <v>15.850666874539575</v>
      </c>
      <c r="CN61" s="49"/>
      <c r="CO61" s="49"/>
      <c r="CP61" s="20">
        <v>24.073813800624499</v>
      </c>
      <c r="CQ61" s="50"/>
      <c r="CR61" s="49"/>
      <c r="CS61" s="49"/>
      <c r="CT61" s="48"/>
    </row>
    <row r="62" spans="1:98" x14ac:dyDescent="0.25">
      <c r="A62" s="20" t="s">
        <v>158</v>
      </c>
      <c r="B62" s="20">
        <v>24.922098030577601</v>
      </c>
      <c r="C62" s="49">
        <f t="shared" ref="C62" si="540">(B62+B63+B64)/3</f>
        <v>25.159924602846285</v>
      </c>
      <c r="D62" s="49"/>
      <c r="E62" s="20">
        <v>25.582793610946599</v>
      </c>
      <c r="F62" s="50">
        <f t="shared" ref="F62" si="541">(E62+E63+E64)/3</f>
        <v>25.73915768215328</v>
      </c>
      <c r="G62" s="49"/>
      <c r="H62" s="49">
        <f t="shared" si="102"/>
        <v>8.0766920693005062E-2</v>
      </c>
      <c r="I62" s="48">
        <f t="shared" ref="I62" si="542">2^-H62</f>
        <v>0.94555486661464083</v>
      </c>
      <c r="M62" s="20" t="s">
        <v>158</v>
      </c>
      <c r="N62" s="20">
        <v>31.441660706641201</v>
      </c>
      <c r="O62" s="49">
        <f t="shared" ref="O62" si="543">(N62+N63+N64)/3</f>
        <v>31.351484152589808</v>
      </c>
      <c r="P62" s="49"/>
      <c r="Q62" s="25">
        <v>24.319716958506302</v>
      </c>
      <c r="R62" s="50">
        <f t="shared" ref="R62" si="544">(Q62+Q63+Q64)/3</f>
        <v>24.331701912693102</v>
      </c>
      <c r="S62" s="49"/>
      <c r="T62" s="49">
        <f t="shared" si="42"/>
        <v>-1.0602177601032956</v>
      </c>
      <c r="U62" s="48">
        <f t="shared" ref="U62" si="545">2^-T62</f>
        <v>2.0852462445840625</v>
      </c>
      <c r="X62" s="20" t="s">
        <v>159</v>
      </c>
      <c r="Y62" s="20">
        <v>22.65651067655552</v>
      </c>
      <c r="Z62" s="49">
        <f t="shared" ref="Z62" si="546">(Y62+Y63+Y64)/3</f>
        <v>22.932376974095448</v>
      </c>
      <c r="AA62" s="49"/>
      <c r="AB62" s="20">
        <v>25.604885777038199</v>
      </c>
      <c r="AC62" s="50">
        <f t="shared" ref="AC62" si="547">(AB62+AB63+AB64)/3</f>
        <v>25.69591083405524</v>
      </c>
      <c r="AD62" s="49"/>
      <c r="AE62" s="49">
        <f t="shared" si="192"/>
        <v>-0.41353385995979153</v>
      </c>
      <c r="AF62" s="48">
        <f t="shared" ref="AF62" si="548">2^-AE62</f>
        <v>1.3319443994565079</v>
      </c>
      <c r="AI62" s="20" t="s">
        <v>159</v>
      </c>
      <c r="AJ62" s="25">
        <v>26.9049262317182</v>
      </c>
      <c r="AK62" s="49">
        <f t="shared" ref="AK62" si="549">(AJ62+AJ63+AJ64)/3</f>
        <v>27.297340227392223</v>
      </c>
      <c r="AL62" s="49"/>
      <c r="AM62" s="25">
        <v>25.324851148143001</v>
      </c>
      <c r="AN62" s="50">
        <f t="shared" ref="AN62" si="550">(AM62+AM63+AM64)/3</f>
        <v>25.513372560676171</v>
      </c>
      <c r="AO62" s="49"/>
      <c r="AP62" s="49">
        <f t="shared" ref="AP62" si="551">(AK62-AN62)-(25.54-25.71)</f>
        <v>1.9539676667160535</v>
      </c>
      <c r="AQ62" s="48">
        <f t="shared" ref="AQ62" si="552">2^-AP62</f>
        <v>0.258105418393546</v>
      </c>
      <c r="AT62" s="20" t="s">
        <v>159</v>
      </c>
      <c r="AU62" s="27">
        <v>31.657926484791606</v>
      </c>
      <c r="AV62" s="49">
        <f t="shared" ref="AV62" si="553">(AU62+AU63+AU64)/3</f>
        <v>32.089909791839069</v>
      </c>
      <c r="AW62" s="49"/>
      <c r="AX62" s="27">
        <v>25.762779464235408</v>
      </c>
      <c r="AY62" s="50">
        <f t="shared" ref="AY62" si="554">(AX62+AX63+AX64)/3</f>
        <v>26.01928804739347</v>
      </c>
      <c r="AZ62" s="49"/>
      <c r="BA62" s="49">
        <f t="shared" ref="BA62" si="555">(AV62-AY62)-(25.7-25.13)</f>
        <v>5.5006217444455991</v>
      </c>
      <c r="BB62" s="48">
        <f t="shared" ref="BB62" si="556">2^-BA62</f>
        <v>2.2087565994172016E-2</v>
      </c>
      <c r="BE62" s="20" t="s">
        <v>160</v>
      </c>
      <c r="BF62" s="25">
        <v>20.116779846278586</v>
      </c>
      <c r="BG62" s="49">
        <f t="shared" ref="BG62" si="557">(BF62+BF63+BF64)/3</f>
        <v>20.474921022133135</v>
      </c>
      <c r="BH62" s="49"/>
      <c r="BI62" s="20">
        <v>24.4854635181456</v>
      </c>
      <c r="BJ62" s="50">
        <f t="shared" ref="BJ62" si="558">(BI62+BI63+BI64)/3</f>
        <v>24.446974500122963</v>
      </c>
      <c r="BK62" s="49"/>
      <c r="BL62" s="49">
        <f t="shared" ref="BL62" si="559">(BG62-BJ62)-(20.73-26.26)</f>
        <v>1.5579465220101731</v>
      </c>
      <c r="BM62" s="48">
        <f t="shared" ref="BM62" si="560">2^-BL62</f>
        <v>0.33963416050299705</v>
      </c>
      <c r="BP62" s="20" t="s">
        <v>161</v>
      </c>
      <c r="BQ62" s="20">
        <v>23.825504302978516</v>
      </c>
      <c r="BR62" s="49">
        <f t="shared" ref="BR62" si="561">(BQ62+BQ63+BQ64)/3</f>
        <v>23.861084874470993</v>
      </c>
      <c r="BS62" s="49"/>
      <c r="BT62" s="20">
        <v>26.252536773681641</v>
      </c>
      <c r="BU62" s="50">
        <f t="shared" ref="BU62" si="562">(BT62+BT63+BT64)/3</f>
        <v>26.101138623555471</v>
      </c>
      <c r="BV62" s="49"/>
      <c r="BW62" s="49">
        <f t="shared" si="62"/>
        <v>1.9099462509155209</v>
      </c>
      <c r="BX62" s="48">
        <f t="shared" ref="BX62" si="563">2^-BW62</f>
        <v>0.26610245934890675</v>
      </c>
      <c r="CA62" s="20" t="s">
        <v>160</v>
      </c>
      <c r="CB62" s="20">
        <v>24.080215831838693</v>
      </c>
      <c r="CC62" s="49">
        <f t="shared" ref="CC62" si="564">(CB62+CB63+CB64)/3</f>
        <v>24.476523078341231</v>
      </c>
      <c r="CD62" s="49"/>
      <c r="CE62" s="20">
        <v>24.844759710256898</v>
      </c>
      <c r="CF62" s="50">
        <f t="shared" ref="CF62" si="565">(CE62+CE63+CE64)/3</f>
        <v>24.939113672228455</v>
      </c>
      <c r="CG62" s="49"/>
      <c r="CH62" s="49">
        <f t="shared" si="66"/>
        <v>1.6474094061127751</v>
      </c>
      <c r="CI62" s="48">
        <f t="shared" ref="CI62" si="566">2^-CH62</f>
        <v>0.31921284114169535</v>
      </c>
      <c r="CL62" s="20" t="s">
        <v>158</v>
      </c>
      <c r="CM62" s="20">
        <v>16.053723351705084</v>
      </c>
      <c r="CN62" s="49">
        <f t="shared" ref="CN62" si="567">(CM62+CM63+CM64)/3</f>
        <v>16.25966612178706</v>
      </c>
      <c r="CO62" s="49"/>
      <c r="CP62" s="20">
        <v>24.388415364398401</v>
      </c>
      <c r="CQ62" s="50">
        <f t="shared" ref="CQ62" si="568">(CP62+CP63+CP64)/3</f>
        <v>24.562069724358121</v>
      </c>
      <c r="CR62" s="49"/>
      <c r="CS62" s="49">
        <f t="shared" si="70"/>
        <v>-2.1324036025710633</v>
      </c>
      <c r="CT62" s="48">
        <f t="shared" ref="CT62" si="569">2^-CS62</f>
        <v>4.3844734769275711</v>
      </c>
    </row>
    <row r="63" spans="1:98" x14ac:dyDescent="0.25">
      <c r="A63" s="20" t="s">
        <v>162</v>
      </c>
      <c r="B63" s="20">
        <v>25.431084508448301</v>
      </c>
      <c r="C63" s="49"/>
      <c r="D63" s="49"/>
      <c r="E63" s="20">
        <v>25.9288550866933</v>
      </c>
      <c r="F63" s="50"/>
      <c r="G63" s="49"/>
      <c r="H63" s="49"/>
      <c r="I63" s="48"/>
      <c r="M63" s="20" t="s">
        <v>162</v>
      </c>
      <c r="N63" s="20">
        <v>31.341307598538425</v>
      </c>
      <c r="O63" s="49"/>
      <c r="P63" s="49"/>
      <c r="Q63" s="20">
        <v>24.1770202002132</v>
      </c>
      <c r="R63" s="50"/>
      <c r="S63" s="49"/>
      <c r="T63" s="49"/>
      <c r="U63" s="48"/>
      <c r="X63" s="20" t="s">
        <v>162</v>
      </c>
      <c r="Y63" s="20">
        <v>23.0415766049687</v>
      </c>
      <c r="Z63" s="49"/>
      <c r="AA63" s="49"/>
      <c r="AB63" s="20">
        <v>26.1202692244056</v>
      </c>
      <c r="AC63" s="50"/>
      <c r="AD63" s="49"/>
      <c r="AE63" s="49"/>
      <c r="AF63" s="48"/>
      <c r="AI63" s="20" t="s">
        <v>162</v>
      </c>
      <c r="AJ63" s="25">
        <v>27.123087556399561</v>
      </c>
      <c r="AK63" s="49"/>
      <c r="AL63" s="49"/>
      <c r="AM63" s="20">
        <v>25.201893973209302</v>
      </c>
      <c r="AN63" s="50"/>
      <c r="AO63" s="49"/>
      <c r="AP63" s="49"/>
      <c r="AQ63" s="48"/>
      <c r="AT63" s="20" t="s">
        <v>162</v>
      </c>
      <c r="AU63" s="27">
        <v>32.555226432219897</v>
      </c>
      <c r="AV63" s="49"/>
      <c r="AW63" s="49"/>
      <c r="AX63" s="27">
        <v>26.275796630551532</v>
      </c>
      <c r="AY63" s="50"/>
      <c r="AZ63" s="49"/>
      <c r="BA63" s="49"/>
      <c r="BB63" s="48"/>
      <c r="BE63" s="20" t="s">
        <v>162</v>
      </c>
      <c r="BF63" s="20">
        <v>20.933062197987699</v>
      </c>
      <c r="BG63" s="49"/>
      <c r="BH63" s="49"/>
      <c r="BI63" s="20">
        <v>24.075152148767</v>
      </c>
      <c r="BJ63" s="50"/>
      <c r="BK63" s="49"/>
      <c r="BL63" s="49"/>
      <c r="BM63" s="48"/>
      <c r="BP63" s="20" t="s">
        <v>162</v>
      </c>
      <c r="BQ63" s="20">
        <v>24.029998779296875</v>
      </c>
      <c r="BR63" s="49"/>
      <c r="BS63" s="49"/>
      <c r="BT63" s="20">
        <v>25.983073806762601</v>
      </c>
      <c r="BU63" s="50"/>
      <c r="BV63" s="49"/>
      <c r="BW63" s="49"/>
      <c r="BX63" s="48"/>
      <c r="CA63" s="20" t="s">
        <v>162</v>
      </c>
      <c r="CB63" s="20">
        <v>24.4061636581771</v>
      </c>
      <c r="CC63" s="49"/>
      <c r="CD63" s="49"/>
      <c r="CE63" s="20">
        <v>24.900134300866664</v>
      </c>
      <c r="CF63" s="50"/>
      <c r="CG63" s="49"/>
      <c r="CH63" s="49"/>
      <c r="CI63" s="48"/>
      <c r="CL63" s="20" t="s">
        <v>162</v>
      </c>
      <c r="CM63" s="20">
        <v>16.532275558535702</v>
      </c>
      <c r="CN63" s="49"/>
      <c r="CO63" s="49"/>
      <c r="CP63" s="20">
        <v>25.0023907509845</v>
      </c>
      <c r="CQ63" s="50"/>
      <c r="CR63" s="49"/>
      <c r="CS63" s="49"/>
      <c r="CT63" s="48"/>
    </row>
    <row r="64" spans="1:98" x14ac:dyDescent="0.25">
      <c r="A64" s="20" t="s">
        <v>163</v>
      </c>
      <c r="B64" s="20">
        <v>25.12659126951295</v>
      </c>
      <c r="C64" s="49"/>
      <c r="D64" s="49"/>
      <c r="E64" s="20">
        <v>25.705824348819952</v>
      </c>
      <c r="F64" s="50"/>
      <c r="G64" s="49"/>
      <c r="H64" s="49"/>
      <c r="I64" s="48"/>
      <c r="K64" s="26"/>
      <c r="M64" s="20" t="s">
        <v>163</v>
      </c>
      <c r="N64" s="20">
        <v>31.2714841525898</v>
      </c>
      <c r="O64" s="49"/>
      <c r="P64" s="49"/>
      <c r="Q64" s="20">
        <v>24.498368579359799</v>
      </c>
      <c r="R64" s="50"/>
      <c r="S64" s="49"/>
      <c r="T64" s="49"/>
      <c r="U64" s="48"/>
      <c r="X64" s="20" t="s">
        <v>163</v>
      </c>
      <c r="Y64" s="20">
        <v>23.099043640762119</v>
      </c>
      <c r="Z64" s="49"/>
      <c r="AA64" s="49"/>
      <c r="AB64" s="20">
        <v>25.362577500721919</v>
      </c>
      <c r="AC64" s="50"/>
      <c r="AD64" s="49"/>
      <c r="AE64" s="49"/>
      <c r="AF64" s="48"/>
      <c r="AI64" s="20" t="s">
        <v>163</v>
      </c>
      <c r="AJ64" s="25">
        <v>27.8640068940589</v>
      </c>
      <c r="AK64" s="49"/>
      <c r="AL64" s="49"/>
      <c r="AM64" s="20">
        <v>26.013372560676199</v>
      </c>
      <c r="AN64" s="50"/>
      <c r="AO64" s="49"/>
      <c r="AP64" s="49"/>
      <c r="AQ64" s="48"/>
      <c r="AT64" s="20" t="s">
        <v>163</v>
      </c>
      <c r="AU64" s="27">
        <v>32.056576458505702</v>
      </c>
      <c r="AV64" s="49"/>
      <c r="AW64" s="49"/>
      <c r="AX64" s="27">
        <v>26.01928804739347</v>
      </c>
      <c r="AY64" s="50"/>
      <c r="AZ64" s="49"/>
      <c r="BA64" s="49"/>
      <c r="BB64" s="48"/>
      <c r="BE64" s="20" t="s">
        <v>163</v>
      </c>
      <c r="BF64" s="20">
        <v>20.374921022133123</v>
      </c>
      <c r="BG64" s="49"/>
      <c r="BH64" s="49"/>
      <c r="BI64" s="20">
        <v>24.780307833456298</v>
      </c>
      <c r="BJ64" s="50"/>
      <c r="BK64" s="49"/>
      <c r="BL64" s="49"/>
      <c r="BM64" s="48"/>
      <c r="BP64" s="20" t="s">
        <v>163</v>
      </c>
      <c r="BQ64" s="20">
        <v>23.7277515411376</v>
      </c>
      <c r="BR64" s="49"/>
      <c r="BS64" s="49"/>
      <c r="BT64" s="20">
        <v>26.067805290222168</v>
      </c>
      <c r="BU64" s="50"/>
      <c r="BV64" s="49"/>
      <c r="BW64" s="49"/>
      <c r="BX64" s="48"/>
      <c r="CA64" s="20" t="s">
        <v>163</v>
      </c>
      <c r="CB64" s="20">
        <v>24.943189745007899</v>
      </c>
      <c r="CC64" s="49"/>
      <c r="CD64" s="49"/>
      <c r="CE64" s="20">
        <v>25.072447005561799</v>
      </c>
      <c r="CF64" s="50"/>
      <c r="CG64" s="49"/>
      <c r="CH64" s="49"/>
      <c r="CI64" s="48"/>
      <c r="CL64" s="20" t="s">
        <v>163</v>
      </c>
      <c r="CM64" s="20">
        <v>16.192999455120386</v>
      </c>
      <c r="CN64" s="49"/>
      <c r="CO64" s="49"/>
      <c r="CP64" s="20">
        <v>24.295403057691452</v>
      </c>
      <c r="CQ64" s="50"/>
      <c r="CR64" s="49"/>
      <c r="CS64" s="49"/>
      <c r="CT64" s="48"/>
    </row>
    <row r="65" spans="1:98" x14ac:dyDescent="0.25">
      <c r="A65" s="20" t="s">
        <v>164</v>
      </c>
      <c r="B65" s="20">
        <v>25.239667056479298</v>
      </c>
      <c r="C65" s="49">
        <f>(B65+B66+B67)/2</f>
        <v>25.047457758121901</v>
      </c>
      <c r="D65" s="49"/>
      <c r="E65" s="20">
        <v>25.200133974358568</v>
      </c>
      <c r="F65" s="50">
        <f t="shared" ref="F65" si="570">(E65+E66+E67)/3</f>
        <v>25.582383068226971</v>
      </c>
      <c r="G65" s="49"/>
      <c r="H65" s="49">
        <f t="shared" si="130"/>
        <v>0.1250746898949302</v>
      </c>
      <c r="I65" s="48">
        <f t="shared" ref="I65" si="571">2^-H65</f>
        <v>0.91695657013461718</v>
      </c>
      <c r="M65" s="20" t="s">
        <v>165</v>
      </c>
      <c r="N65" s="20">
        <v>31.846051777288402</v>
      </c>
      <c r="O65" s="49">
        <f t="shared" ref="O65" si="572">(N65+N66+N67)/3</f>
        <v>31.26436982097319</v>
      </c>
      <c r="P65" s="49"/>
      <c r="Q65" s="25">
        <v>24.588658177648714</v>
      </c>
      <c r="R65" s="50">
        <f t="shared" ref="R65" si="573">(Q65+Q66+Q67)/3</f>
        <v>23.997192775509337</v>
      </c>
      <c r="S65" s="49"/>
      <c r="T65" s="49">
        <f t="shared" si="42"/>
        <v>-0.8128229545361485</v>
      </c>
      <c r="U65" s="48">
        <f t="shared" ref="U65" si="574">2^-T65</f>
        <v>1.7566453502537627</v>
      </c>
      <c r="X65" s="20" t="s">
        <v>165</v>
      </c>
      <c r="Y65" s="25">
        <v>23.218354560951902</v>
      </c>
      <c r="Z65" s="49">
        <f t="shared" ref="Z65" si="575">(Y65+Y66+Y67)/3</f>
        <v>22.600457030434374</v>
      </c>
      <c r="AA65" s="49"/>
      <c r="AB65" s="20">
        <v>25.734855211434578</v>
      </c>
      <c r="AC65" s="50">
        <f t="shared" ref="AC65" si="576">(AB65+AB66+AB67)/3</f>
        <v>26.442439661758403</v>
      </c>
      <c r="AD65" s="49"/>
      <c r="AE65" s="49">
        <f t="shared" si="223"/>
        <v>-1.4919826313240279</v>
      </c>
      <c r="AF65" s="48">
        <f t="shared" ref="AF65" si="577">2^-AE65</f>
        <v>2.8127525367574031</v>
      </c>
      <c r="AI65" s="20" t="s">
        <v>165</v>
      </c>
      <c r="AJ65" s="25">
        <v>26.482158340588999</v>
      </c>
      <c r="AK65" s="49">
        <f t="shared" ref="AK65" si="578">(AJ65+AJ66+AJ67)/3</f>
        <v>26.764897488633256</v>
      </c>
      <c r="AL65" s="49"/>
      <c r="AM65" s="25">
        <v>24.299940566660599</v>
      </c>
      <c r="AN65" s="50">
        <f t="shared" ref="AN65" si="579">(AM65+AM66+AM67)/3</f>
        <v>24.701893164818966</v>
      </c>
      <c r="AO65" s="49"/>
      <c r="AP65" s="49">
        <f t="shared" ref="AP65" si="580">(AK65-AN65)-(25.54-25.71)</f>
        <v>2.233004323814292</v>
      </c>
      <c r="AQ65" s="48">
        <f t="shared" ref="AQ65" si="581">2^-AP65</f>
        <v>0.21271529485949939</v>
      </c>
      <c r="AT65" s="20" t="s">
        <v>166</v>
      </c>
      <c r="AU65" s="27">
        <v>30.5013450358868</v>
      </c>
      <c r="AV65" s="49">
        <f t="shared" ref="AV65" si="582">(AU65+AU66+AU67)/3</f>
        <v>31.277311242083101</v>
      </c>
      <c r="AW65" s="49"/>
      <c r="AX65" s="27">
        <v>25.747183901138154</v>
      </c>
      <c r="AY65" s="50">
        <f t="shared" ref="AY65" si="583">(AX65+AX66+AX67)/3</f>
        <v>25.30582817274065</v>
      </c>
      <c r="AZ65" s="49"/>
      <c r="BA65" s="49">
        <f t="shared" ref="BA65" si="584">(AV65-AY65)-(25.7-25.13)</f>
        <v>5.4014830693424507</v>
      </c>
      <c r="BB65" s="48">
        <f t="shared" ref="BB65" si="585">2^-BA65</f>
        <v>2.3658738011029561E-2</v>
      </c>
      <c r="BE65" s="20" t="s">
        <v>164</v>
      </c>
      <c r="BF65" s="20">
        <v>20.758663949663401</v>
      </c>
      <c r="BG65" s="49">
        <f t="shared" ref="BG65" si="586">(BF65+BF66+BF67)/3</f>
        <v>20.724411267374833</v>
      </c>
      <c r="BH65" s="49"/>
      <c r="BI65" s="25">
        <v>24.769668089341099</v>
      </c>
      <c r="BJ65" s="50">
        <f t="shared" ref="BJ65" si="587">(BI65+BI66+BI67)/3</f>
        <v>24.312150986510431</v>
      </c>
      <c r="BK65" s="49"/>
      <c r="BL65" s="49">
        <f t="shared" ref="BL65" si="588">(BG65-BJ65)-(20.73-26.26)</f>
        <v>1.9422602808644029</v>
      </c>
      <c r="BM65" s="48">
        <f t="shared" ref="BM65" si="589">2^-BL65</f>
        <v>0.26020845021261374</v>
      </c>
      <c r="BP65" s="20" t="s">
        <v>166</v>
      </c>
      <c r="BQ65" s="20">
        <v>23.774650573730401</v>
      </c>
      <c r="BR65" s="49">
        <f t="shared" ref="BR65" si="590">(BQ65+BQ66+BQ67)/3</f>
        <v>23.464858373006134</v>
      </c>
      <c r="BS65" s="49"/>
      <c r="BT65" s="20">
        <v>25.005025863647461</v>
      </c>
      <c r="BU65" s="50">
        <f t="shared" ref="BU65" si="591">(BT65+BT66+BT67)/3</f>
        <v>25.650692621866821</v>
      </c>
      <c r="BV65" s="49"/>
      <c r="BW65" s="49">
        <f t="shared" si="62"/>
        <v>1.964165751139312</v>
      </c>
      <c r="BX65" s="48">
        <f t="shared" ref="BX65" si="592">2^-BW65</f>
        <v>0.25628736294218468</v>
      </c>
      <c r="CA65" s="20" t="s">
        <v>166</v>
      </c>
      <c r="CB65" s="20">
        <v>24.2830507901113</v>
      </c>
      <c r="CC65" s="49">
        <f t="shared" ref="CC65" si="593">(CB65+CB66+CB67)/3</f>
        <v>24.010804086723766</v>
      </c>
      <c r="CD65" s="49"/>
      <c r="CE65" s="20">
        <v>24.182874822934298</v>
      </c>
      <c r="CF65" s="50">
        <f t="shared" ref="CF65" si="594">(CE65+CE66+CE67)/3</f>
        <v>24.443820835979334</v>
      </c>
      <c r="CG65" s="49"/>
      <c r="CH65" s="49">
        <f t="shared" si="66"/>
        <v>1.6769832507444313</v>
      </c>
      <c r="CI65" s="48">
        <f t="shared" ref="CI65" si="595">2^-CH65</f>
        <v>0.31273590077700075</v>
      </c>
      <c r="CL65" s="20" t="s">
        <v>165</v>
      </c>
      <c r="CM65" s="20">
        <v>15.4804413841106</v>
      </c>
      <c r="CN65" s="49">
        <f t="shared" ref="CN65" si="596">(CM65+CM66+CM67)/3</f>
        <v>15.453880465118273</v>
      </c>
      <c r="CO65" s="49"/>
      <c r="CP65" s="20">
        <v>23.781541731623847</v>
      </c>
      <c r="CQ65" s="50">
        <f t="shared" ref="CQ65" si="597">(CP65+CP66+CP67)/3</f>
        <v>23.849328177792163</v>
      </c>
      <c r="CR65" s="49"/>
      <c r="CS65" s="49">
        <f t="shared" si="70"/>
        <v>-2.2254477126738923</v>
      </c>
      <c r="CT65" s="48">
        <f t="shared" ref="CT65" si="598">2^-CS65</f>
        <v>4.676560049596497</v>
      </c>
    </row>
    <row r="66" spans="1:98" x14ac:dyDescent="0.25">
      <c r="A66" s="20" t="s">
        <v>167</v>
      </c>
      <c r="B66" s="20">
        <v>24.8552484597645</v>
      </c>
      <c r="C66" s="49"/>
      <c r="D66" s="49"/>
      <c r="E66" s="20">
        <v>25.831298828762034</v>
      </c>
      <c r="F66" s="50"/>
      <c r="G66" s="49"/>
      <c r="H66" s="49"/>
      <c r="I66" s="48"/>
      <c r="K66" s="26"/>
      <c r="M66" s="20" t="s">
        <v>167</v>
      </c>
      <c r="N66" s="20">
        <v>31.0160211979913</v>
      </c>
      <c r="O66" s="49"/>
      <c r="P66" s="49"/>
      <c r="Q66" s="20">
        <v>23.419060706703302</v>
      </c>
      <c r="R66" s="50"/>
      <c r="S66" s="49"/>
      <c r="T66" s="49"/>
      <c r="U66" s="48"/>
      <c r="X66" s="20" t="s">
        <v>167</v>
      </c>
      <c r="Y66" s="20">
        <v>22.315892833250192</v>
      </c>
      <c r="Z66" s="49"/>
      <c r="AA66" s="49"/>
      <c r="AB66" s="20">
        <v>26.8166907787489</v>
      </c>
      <c r="AC66" s="50"/>
      <c r="AD66" s="49"/>
      <c r="AE66" s="49"/>
      <c r="AF66" s="48"/>
      <c r="AI66" s="20" t="s">
        <v>167</v>
      </c>
      <c r="AJ66" s="25">
        <v>26.714303303344177</v>
      </c>
      <c r="AK66" s="49"/>
      <c r="AL66" s="49"/>
      <c r="AM66" s="20">
        <v>24.770512429644</v>
      </c>
      <c r="AN66" s="50"/>
      <c r="AO66" s="49"/>
      <c r="AP66" s="49"/>
      <c r="AQ66" s="48"/>
      <c r="AT66" s="20" t="s">
        <v>167</v>
      </c>
      <c r="AU66" s="27">
        <v>31.719944114946099</v>
      </c>
      <c r="AV66" s="49"/>
      <c r="AW66" s="49"/>
      <c r="AX66" s="27">
        <v>25.131139111009801</v>
      </c>
      <c r="AY66" s="50"/>
      <c r="AZ66" s="49"/>
      <c r="BA66" s="49"/>
      <c r="BB66" s="48"/>
      <c r="BE66" s="20" t="s">
        <v>167</v>
      </c>
      <c r="BF66" s="20">
        <v>20.690158585086301</v>
      </c>
      <c r="BG66" s="49"/>
      <c r="BH66" s="49"/>
      <c r="BI66" s="25">
        <v>24.254633883679801</v>
      </c>
      <c r="BJ66" s="50"/>
      <c r="BK66" s="49"/>
      <c r="BL66" s="49"/>
      <c r="BM66" s="48"/>
      <c r="BP66" s="20" t="s">
        <v>167</v>
      </c>
      <c r="BQ66" s="20">
        <v>23.488399505615199</v>
      </c>
      <c r="BR66" s="49"/>
      <c r="BS66" s="49"/>
      <c r="BT66" s="20">
        <v>25.963026046752901</v>
      </c>
      <c r="BU66" s="50"/>
      <c r="BV66" s="49"/>
      <c r="BW66" s="49"/>
      <c r="BX66" s="48"/>
      <c r="CA66" s="20" t="s">
        <v>167</v>
      </c>
      <c r="CB66" s="20">
        <v>24.005224050002901</v>
      </c>
      <c r="CC66" s="49"/>
      <c r="CD66" s="49"/>
      <c r="CE66" s="20">
        <v>24.371433515690999</v>
      </c>
      <c r="CF66" s="50"/>
      <c r="CG66" s="49"/>
      <c r="CH66" s="49"/>
      <c r="CI66" s="48"/>
      <c r="CL66" s="20" t="s">
        <v>167</v>
      </c>
      <c r="CM66" s="20">
        <v>15.093986212792617</v>
      </c>
      <c r="CN66" s="49"/>
      <c r="CO66" s="49"/>
      <c r="CP66" s="20">
        <v>23.9504479572938</v>
      </c>
      <c r="CQ66" s="50"/>
      <c r="CR66" s="49"/>
      <c r="CS66" s="49"/>
      <c r="CT66" s="48"/>
    </row>
    <row r="67" spans="1:98" x14ac:dyDescent="0.25">
      <c r="A67" s="20" t="s">
        <v>168</v>
      </c>
      <c r="B67" s="20"/>
      <c r="C67" s="49"/>
      <c r="D67" s="49"/>
      <c r="E67" s="20">
        <v>25.7157164015603</v>
      </c>
      <c r="F67" s="50"/>
      <c r="G67" s="49"/>
      <c r="H67" s="49"/>
      <c r="I67" s="48"/>
      <c r="M67" s="20" t="s">
        <v>168</v>
      </c>
      <c r="N67" s="20">
        <v>30.931036487639869</v>
      </c>
      <c r="O67" s="49"/>
      <c r="P67" s="49"/>
      <c r="Q67" s="20">
        <v>23.983859442176001</v>
      </c>
      <c r="R67" s="50"/>
      <c r="S67" s="49"/>
      <c r="T67" s="49"/>
      <c r="U67" s="48"/>
      <c r="X67" s="20" t="s">
        <v>168</v>
      </c>
      <c r="Y67" s="20">
        <v>22.267123697101027</v>
      </c>
      <c r="Z67" s="49"/>
      <c r="AA67" s="49"/>
      <c r="AB67" s="20">
        <v>26.775772995091735</v>
      </c>
      <c r="AC67" s="50"/>
      <c r="AD67" s="49"/>
      <c r="AE67" s="49"/>
      <c r="AF67" s="48"/>
      <c r="AI67" s="20" t="s">
        <v>168</v>
      </c>
      <c r="AJ67" s="25">
        <v>27.098230821966599</v>
      </c>
      <c r="AK67" s="49"/>
      <c r="AL67" s="49"/>
      <c r="AM67" s="20">
        <v>25.035226498152305</v>
      </c>
      <c r="AN67" s="50"/>
      <c r="AO67" s="49"/>
      <c r="AP67" s="49"/>
      <c r="AQ67" s="48"/>
      <c r="AT67" s="20" t="s">
        <v>168</v>
      </c>
      <c r="AU67" s="27">
        <v>31.610644575416401</v>
      </c>
      <c r="AV67" s="49"/>
      <c r="AW67" s="49"/>
      <c r="AX67" s="27">
        <v>25.039161506073999</v>
      </c>
      <c r="AY67" s="50"/>
      <c r="AZ67" s="49"/>
      <c r="BA67" s="49"/>
      <c r="BB67" s="48"/>
      <c r="BE67" s="20" t="s">
        <v>168</v>
      </c>
      <c r="BF67" s="25">
        <v>20.724411267374801</v>
      </c>
      <c r="BG67" s="49"/>
      <c r="BH67" s="49"/>
      <c r="BI67" s="25">
        <v>23.912150986510401</v>
      </c>
      <c r="BJ67" s="50"/>
      <c r="BK67" s="49"/>
      <c r="BL67" s="49"/>
      <c r="BM67" s="48"/>
      <c r="BP67" s="20" t="s">
        <v>168</v>
      </c>
      <c r="BQ67" s="20">
        <v>23.131525039672798</v>
      </c>
      <c r="BR67" s="49"/>
      <c r="BS67" s="49"/>
      <c r="BT67" s="20">
        <v>25.984025955200099</v>
      </c>
      <c r="BU67" s="50"/>
      <c r="BV67" s="49"/>
      <c r="BW67" s="49"/>
      <c r="BX67" s="48"/>
      <c r="CA67" s="20" t="s">
        <v>168</v>
      </c>
      <c r="CB67" s="20">
        <v>23.7441374200571</v>
      </c>
      <c r="CC67" s="49"/>
      <c r="CD67" s="49"/>
      <c r="CE67" s="20">
        <v>24.777154169312698</v>
      </c>
      <c r="CF67" s="50"/>
      <c r="CG67" s="49"/>
      <c r="CH67" s="49"/>
      <c r="CI67" s="48"/>
      <c r="CL67" s="20" t="s">
        <v>168</v>
      </c>
      <c r="CM67" s="20">
        <v>15.787213798451599</v>
      </c>
      <c r="CN67" s="49"/>
      <c r="CO67" s="49"/>
      <c r="CP67" s="20">
        <v>23.815994844458842</v>
      </c>
      <c r="CQ67" s="50"/>
      <c r="CR67" s="49"/>
      <c r="CS67" s="49"/>
      <c r="CT67" s="48"/>
    </row>
    <row r="68" spans="1:98" x14ac:dyDescent="0.25">
      <c r="A68" s="20" t="s">
        <v>169</v>
      </c>
      <c r="B68" s="25">
        <v>27.256165574032799</v>
      </c>
      <c r="C68" s="49">
        <f t="shared" ref="C68" si="599">(B68+B69+B70)/3</f>
        <v>27.564320731032449</v>
      </c>
      <c r="D68" s="49"/>
      <c r="E68" s="25">
        <v>28.971160674326999</v>
      </c>
      <c r="F68" s="50">
        <f t="shared" ref="F68" si="600">(E68+E69+E70)/3</f>
        <v>28.955700253758476</v>
      </c>
      <c r="G68" s="49"/>
      <c r="H68" s="49">
        <f t="shared" ref="H68" si="601">(C68-F68)-(25-25.66)</f>
        <v>-0.73137952272602647</v>
      </c>
      <c r="I68" s="48">
        <f t="shared" ref="I68" si="602">2^-H68</f>
        <v>1.6602258612331544</v>
      </c>
      <c r="M68" s="20" t="s">
        <v>169</v>
      </c>
      <c r="N68" s="20">
        <v>29.278802898309198</v>
      </c>
      <c r="O68" s="49">
        <f t="shared" ref="O68" si="603">(N68+N69+N70)/3</f>
        <v>29.529868382209298</v>
      </c>
      <c r="P68" s="49"/>
      <c r="Q68" s="25">
        <v>27.772479371458701</v>
      </c>
      <c r="R68" s="50">
        <f t="shared" ref="R68" si="604">(Q68+Q69+Q70)/3</f>
        <v>27.666945684305563</v>
      </c>
      <c r="S68" s="49"/>
      <c r="T68" s="49">
        <f t="shared" si="42"/>
        <v>-6.2170773020962677</v>
      </c>
      <c r="U68" s="48">
        <f t="shared" ref="U68" si="605">2^-T68</f>
        <v>74.392088831195252</v>
      </c>
      <c r="X68" s="20" t="s">
        <v>169</v>
      </c>
      <c r="Y68" s="20">
        <v>30.548863049397141</v>
      </c>
      <c r="Z68" s="49">
        <f t="shared" ref="Z68" si="606">(Y68+Y69+Y70)/3</f>
        <v>30.443610171786435</v>
      </c>
      <c r="AA68" s="49"/>
      <c r="AB68" s="20">
        <v>27.539198001765701</v>
      </c>
      <c r="AC68" s="50">
        <f t="shared" ref="AC68" si="607">(AB68+AB69+AB70)/3</f>
        <v>27.299215562835968</v>
      </c>
      <c r="AD68" s="49"/>
      <c r="AE68" s="49">
        <f t="shared" ref="AE68" si="608">(Z68-AC68)-(24.31-26.66)</f>
        <v>5.4943946089504685</v>
      </c>
      <c r="AF68" s="48">
        <f t="shared" ref="AF68" si="609">2^-AE68</f>
        <v>2.2183109077190555E-2</v>
      </c>
      <c r="AI68" s="20" t="s">
        <v>169</v>
      </c>
      <c r="AJ68" s="25">
        <v>25.7589274785444</v>
      </c>
      <c r="AK68" s="49">
        <f t="shared" ref="AK68" si="610">(AJ68+AJ69+AJ70)/3</f>
        <v>25.920842026965435</v>
      </c>
      <c r="AL68" s="49"/>
      <c r="AM68" s="25">
        <v>27.706691978728902</v>
      </c>
      <c r="AN68" s="50">
        <f t="shared" ref="AN68" si="611">(AM68+AM69+AM70)/3</f>
        <v>27.379363869619198</v>
      </c>
      <c r="AO68" s="49"/>
      <c r="AP68" s="49">
        <f t="shared" ref="AP68" si="612">(AK68-AN68)-(25.54-25.71)</f>
        <v>-1.2885218426537612</v>
      </c>
      <c r="AQ68" s="48">
        <f t="shared" ref="AQ68" si="613">2^-AP68</f>
        <v>2.4427764514201713</v>
      </c>
      <c r="AT68" s="20" t="s">
        <v>169</v>
      </c>
      <c r="AU68" s="27">
        <v>35.502031235089099</v>
      </c>
      <c r="AV68" s="49">
        <f t="shared" ref="AV68" si="614">(AU68+AU69+AU70)/3</f>
        <v>36.068633573842668</v>
      </c>
      <c r="AW68" s="49"/>
      <c r="AX68" s="27">
        <v>27.184191759460369</v>
      </c>
      <c r="AY68" s="50">
        <f t="shared" ref="AY68" si="615">(AX68+AX69+AX70)/3</f>
        <v>27.610132629313352</v>
      </c>
      <c r="AZ68" s="49"/>
      <c r="BA68" s="49">
        <f t="shared" ref="BA68" si="616">(AV68-AY68)-(25.7-25.13)</f>
        <v>7.8885009445293157</v>
      </c>
      <c r="BB68" s="48">
        <f t="shared" ref="BB68" si="617">2^-BA68</f>
        <v>4.220118002932473E-3</v>
      </c>
      <c r="BE68" s="20" t="s">
        <v>169</v>
      </c>
      <c r="BF68" s="20">
        <v>22.423476987295309</v>
      </c>
      <c r="BG68" s="49">
        <f t="shared" ref="BG68" si="618">(BF68+BF69+BF70)/3</f>
        <v>22.410220357433413</v>
      </c>
      <c r="BH68" s="49"/>
      <c r="BI68" s="20">
        <v>26.6798487785276</v>
      </c>
      <c r="BJ68" s="50">
        <f t="shared" ref="BJ68" si="619">(BI68+BI69+BI70)/3</f>
        <v>26.990627560512433</v>
      </c>
      <c r="BK68" s="49"/>
      <c r="BL68" s="49">
        <f t="shared" ref="BL68" si="620">(BG68-BJ68)-(20.73-26.26)</f>
        <v>0.94959279692098164</v>
      </c>
      <c r="BM68" s="48">
        <f t="shared" ref="BM68" si="621">2^-BL68</f>
        <v>0.51777858516630715</v>
      </c>
      <c r="BP68" s="20" t="s">
        <v>170</v>
      </c>
      <c r="BQ68" s="20">
        <v>28.752418518066406</v>
      </c>
      <c r="BR68" s="49">
        <f t="shared" ref="BR68" si="622">(BQ68+BQ69+BQ70)/3</f>
        <v>28.494418207804301</v>
      </c>
      <c r="BS68" s="49"/>
      <c r="BT68" s="20">
        <v>27.048709869384766</v>
      </c>
      <c r="BU68" s="50">
        <f t="shared" ref="BU68" si="623">(BT68+BT69+BT70)/3</f>
        <v>26.855404726664208</v>
      </c>
      <c r="BV68" s="49"/>
      <c r="BW68" s="49">
        <f t="shared" si="62"/>
        <v>5.789013481140092</v>
      </c>
      <c r="BX68" s="48">
        <f t="shared" ref="BX68" si="624">2^-BW68</f>
        <v>1.8085615640196642E-2</v>
      </c>
      <c r="CA68" s="20" t="s">
        <v>170</v>
      </c>
      <c r="CB68" s="20">
        <v>27.520956409230099</v>
      </c>
      <c r="CC68" s="49">
        <f t="shared" ref="CC68" si="625">(CB68+CB69+CB70)/3</f>
        <v>27.724774085192735</v>
      </c>
      <c r="CD68" s="49"/>
      <c r="CE68" s="20">
        <v>27.0277307913721</v>
      </c>
      <c r="CF68" s="50">
        <f t="shared" ref="CF68" si="626">(CE68+CE69+CE70)/3</f>
        <v>26.94581713702695</v>
      </c>
      <c r="CG68" s="49"/>
      <c r="CH68" s="49">
        <f t="shared" si="66"/>
        <v>2.8889569481657844</v>
      </c>
      <c r="CI68" s="48">
        <f t="shared" ref="CI68" si="627">2^-CH68</f>
        <v>0.13500109852154596</v>
      </c>
      <c r="CL68" s="20" t="s">
        <v>170</v>
      </c>
      <c r="CM68" s="20">
        <v>18.943311480037998</v>
      </c>
      <c r="CN68" s="49">
        <f t="shared" ref="CN68" si="628">(CM68+CM69+CM70)/3</f>
        <v>19.12706911383027</v>
      </c>
      <c r="CO68" s="49"/>
      <c r="CP68" s="20">
        <v>25.301491656864801</v>
      </c>
      <c r="CQ68" s="50">
        <f t="shared" ref="CQ68" si="629">(CP68+CP69+CP70)/3</f>
        <v>25.677761777273634</v>
      </c>
      <c r="CR68" s="49"/>
      <c r="CS68" s="49">
        <f t="shared" si="70"/>
        <v>-0.38069266344336583</v>
      </c>
      <c r="CT68" s="48">
        <f t="shared" ref="CT68" si="630">2^-CS68</f>
        <v>1.3019668027293254</v>
      </c>
    </row>
    <row r="69" spans="1:98" x14ac:dyDescent="0.25">
      <c r="A69" s="20" t="s">
        <v>171</v>
      </c>
      <c r="B69" s="20">
        <v>27.903536982902999</v>
      </c>
      <c r="C69" s="49"/>
      <c r="D69" s="49"/>
      <c r="E69" s="20">
        <v>28.973573166523298</v>
      </c>
      <c r="F69" s="50"/>
      <c r="G69" s="49"/>
      <c r="H69" s="49"/>
      <c r="I69" s="48"/>
      <c r="M69" s="20" t="s">
        <v>171</v>
      </c>
      <c r="N69" s="20">
        <v>29.44760053277605</v>
      </c>
      <c r="O69" s="49"/>
      <c r="P69" s="49"/>
      <c r="Q69" s="20">
        <v>27.4280786638191</v>
      </c>
      <c r="R69" s="50"/>
      <c r="S69" s="49"/>
      <c r="T69" s="49"/>
      <c r="U69" s="48"/>
      <c r="X69" s="20" t="s">
        <v>171</v>
      </c>
      <c r="Y69" s="20">
        <v>30.338357294175733</v>
      </c>
      <c r="Z69" s="49"/>
      <c r="AA69" s="49"/>
      <c r="AB69" s="20">
        <v>27.1925664572396</v>
      </c>
      <c r="AC69" s="50"/>
      <c r="AD69" s="49"/>
      <c r="AE69" s="49"/>
      <c r="AF69" s="48"/>
      <c r="AI69" s="20" t="s">
        <v>171</v>
      </c>
      <c r="AJ69" s="25">
        <v>26.416089908719801</v>
      </c>
      <c r="AK69" s="49"/>
      <c r="AL69" s="49"/>
      <c r="AM69" s="20">
        <v>27.2520357605095</v>
      </c>
      <c r="AN69" s="50"/>
      <c r="AO69" s="49"/>
      <c r="AP69" s="49"/>
      <c r="AQ69" s="48"/>
      <c r="AT69" s="20" t="s">
        <v>171</v>
      </c>
      <c r="AU69" s="27">
        <v>36.301902579262901</v>
      </c>
      <c r="AV69" s="49"/>
      <c r="AW69" s="49"/>
      <c r="AX69" s="27">
        <v>28.036073499166335</v>
      </c>
      <c r="AY69" s="50"/>
      <c r="AZ69" s="49"/>
      <c r="BA69" s="49"/>
      <c r="BB69" s="48"/>
      <c r="BE69" s="20" t="s">
        <v>171</v>
      </c>
      <c r="BF69" s="20">
        <v>22.1969637275715</v>
      </c>
      <c r="BG69" s="49"/>
      <c r="BH69" s="49"/>
      <c r="BI69" s="20">
        <v>27.468073009163898</v>
      </c>
      <c r="BJ69" s="50"/>
      <c r="BK69" s="49"/>
      <c r="BL69" s="49"/>
      <c r="BM69" s="48"/>
      <c r="BP69" s="20" t="s">
        <v>171</v>
      </c>
      <c r="BQ69" s="20">
        <v>28.303084564208898</v>
      </c>
      <c r="BR69" s="49"/>
      <c r="BS69" s="49"/>
      <c r="BT69" s="20">
        <v>26.5287662506103</v>
      </c>
      <c r="BU69" s="50"/>
      <c r="BV69" s="49"/>
      <c r="BW69" s="49"/>
      <c r="BX69" s="48"/>
      <c r="CA69" s="20" t="s">
        <v>171</v>
      </c>
      <c r="CB69" s="20">
        <v>27.9919250944887</v>
      </c>
      <c r="CC69" s="49"/>
      <c r="CD69" s="49"/>
      <c r="CE69" s="20">
        <v>26.563903482681798</v>
      </c>
      <c r="CF69" s="50"/>
      <c r="CG69" s="49"/>
      <c r="CH69" s="49"/>
      <c r="CI69" s="48"/>
      <c r="CL69" s="20" t="s">
        <v>171</v>
      </c>
      <c r="CM69" s="20">
        <v>19.377493414289201</v>
      </c>
      <c r="CN69" s="49"/>
      <c r="CO69" s="49"/>
      <c r="CP69" s="20">
        <v>26.087365231015799</v>
      </c>
      <c r="CQ69" s="50"/>
      <c r="CR69" s="49"/>
      <c r="CS69" s="49"/>
      <c r="CT69" s="48"/>
    </row>
    <row r="70" spans="1:98" x14ac:dyDescent="0.25">
      <c r="A70" s="20" t="s">
        <v>172</v>
      </c>
      <c r="B70" s="20">
        <v>27.533259636161549</v>
      </c>
      <c r="C70" s="49"/>
      <c r="D70" s="49"/>
      <c r="E70" s="20">
        <v>28.922366920425134</v>
      </c>
      <c r="F70" s="50"/>
      <c r="G70" s="49"/>
      <c r="H70" s="49"/>
      <c r="I70" s="48"/>
      <c r="M70" s="20" t="s">
        <v>172</v>
      </c>
      <c r="N70" s="20">
        <v>29.863201715542644</v>
      </c>
      <c r="O70" s="49"/>
      <c r="P70" s="49"/>
      <c r="Q70" s="20">
        <v>27.8002790176389</v>
      </c>
      <c r="R70" s="50"/>
      <c r="S70" s="49"/>
      <c r="T70" s="49"/>
      <c r="U70" s="48"/>
      <c r="X70" s="20" t="s">
        <v>172</v>
      </c>
      <c r="Y70" s="20">
        <v>30.443610171786439</v>
      </c>
      <c r="Z70" s="49"/>
      <c r="AA70" s="49"/>
      <c r="AB70" s="20">
        <v>27.1658822295026</v>
      </c>
      <c r="AC70" s="50"/>
      <c r="AD70" s="49"/>
      <c r="AE70" s="49"/>
      <c r="AF70" s="48"/>
      <c r="AI70" s="20" t="s">
        <v>172</v>
      </c>
      <c r="AJ70" s="25">
        <v>25.587508693632099</v>
      </c>
      <c r="AK70" s="49"/>
      <c r="AL70" s="49"/>
      <c r="AM70" s="20">
        <v>27.179363869619188</v>
      </c>
      <c r="AN70" s="50"/>
      <c r="AO70" s="49"/>
      <c r="AP70" s="49"/>
      <c r="AQ70" s="48"/>
      <c r="AT70" s="20" t="s">
        <v>172</v>
      </c>
      <c r="AU70" s="27">
        <v>36.401966907176003</v>
      </c>
      <c r="AV70" s="49"/>
      <c r="AW70" s="49"/>
      <c r="AX70" s="27">
        <v>27.610132629313352</v>
      </c>
      <c r="AY70" s="50"/>
      <c r="AZ70" s="49"/>
      <c r="BA70" s="49"/>
      <c r="BB70" s="48"/>
      <c r="BE70" s="20" t="s">
        <v>172</v>
      </c>
      <c r="BF70" s="20">
        <v>22.610220357433427</v>
      </c>
      <c r="BG70" s="49"/>
      <c r="BH70" s="49"/>
      <c r="BI70" s="20">
        <v>26.823960893845801</v>
      </c>
      <c r="BJ70" s="50"/>
      <c r="BK70" s="49"/>
      <c r="BL70" s="49"/>
      <c r="BM70" s="48"/>
      <c r="BP70" s="20" t="s">
        <v>172</v>
      </c>
      <c r="BQ70" s="20">
        <v>28.427751541137599</v>
      </c>
      <c r="BR70" s="49"/>
      <c r="BS70" s="49"/>
      <c r="BT70" s="20">
        <v>26.988738059997559</v>
      </c>
      <c r="BU70" s="50"/>
      <c r="BV70" s="49"/>
      <c r="BW70" s="49"/>
      <c r="BX70" s="48"/>
      <c r="CA70" s="20" t="s">
        <v>172</v>
      </c>
      <c r="CB70" s="20">
        <v>27.661440751859399</v>
      </c>
      <c r="CC70" s="49"/>
      <c r="CD70" s="49"/>
      <c r="CE70" s="20">
        <v>27.245817137026954</v>
      </c>
      <c r="CF70" s="50"/>
      <c r="CG70" s="49"/>
      <c r="CH70" s="49"/>
      <c r="CI70" s="48"/>
      <c r="CL70" s="20" t="s">
        <v>172</v>
      </c>
      <c r="CM70" s="20">
        <v>19.060402447163611</v>
      </c>
      <c r="CN70" s="49"/>
      <c r="CO70" s="49"/>
      <c r="CP70" s="20">
        <v>25.644428443940299</v>
      </c>
      <c r="CQ70" s="50"/>
      <c r="CR70" s="49"/>
      <c r="CS70" s="49"/>
      <c r="CT70" s="48"/>
    </row>
    <row r="71" spans="1:98" x14ac:dyDescent="0.25">
      <c r="A71" s="20" t="s">
        <v>173</v>
      </c>
      <c r="B71" s="20">
        <v>26.825847500738899</v>
      </c>
      <c r="C71" s="49">
        <f t="shared" ref="C71" si="631">(B71+B72+B73)/3</f>
        <v>26.885659401027301</v>
      </c>
      <c r="D71" s="49"/>
      <c r="E71" s="20">
        <v>28.642174448404202</v>
      </c>
      <c r="F71" s="50">
        <f t="shared" ref="F71" si="632">(E71+E72+E73)/3</f>
        <v>28.30724968835376</v>
      </c>
      <c r="G71" s="49"/>
      <c r="H71" s="49">
        <f t="shared" si="102"/>
        <v>-0.7615902873264595</v>
      </c>
      <c r="I71" s="48">
        <f t="shared" ref="I71" si="633">2^-H71</f>
        <v>1.6953583940551675</v>
      </c>
      <c r="K71" s="26"/>
      <c r="M71" s="20" t="s">
        <v>174</v>
      </c>
      <c r="N71" s="20">
        <v>29.1949314738096</v>
      </c>
      <c r="O71" s="49">
        <f t="shared" ref="O71" si="634">(N71+N72+N73)/3</f>
        <v>29.195153024036799</v>
      </c>
      <c r="P71" s="49"/>
      <c r="Q71" s="20">
        <v>28.064929060940699</v>
      </c>
      <c r="R71" s="50">
        <f t="shared" ref="R71" si="635">(Q71+Q72+Q73)/3</f>
        <v>27.619423564255499</v>
      </c>
      <c r="S71" s="49"/>
      <c r="T71" s="49">
        <f t="shared" si="42"/>
        <v>-6.5042705402187018</v>
      </c>
      <c r="U71" s="48">
        <f t="shared" ref="U71" si="636">2^-T71</f>
        <v>90.777983755323902</v>
      </c>
      <c r="X71" s="20" t="s">
        <v>174</v>
      </c>
      <c r="Y71" s="20">
        <v>31.4291431958362</v>
      </c>
      <c r="Z71" s="49">
        <f t="shared" ref="Z71" si="637">(Y71+Y72+Y73)/3</f>
        <v>31.5452264404008</v>
      </c>
      <c r="AA71" s="49"/>
      <c r="AB71" s="20">
        <v>27.937682003893084</v>
      </c>
      <c r="AC71" s="50">
        <f t="shared" ref="AC71" si="638">(AB71+AB72+AB73)/3</f>
        <v>28.321330790832064</v>
      </c>
      <c r="AD71" s="49"/>
      <c r="AE71" s="49">
        <f t="shared" si="192"/>
        <v>5.5738956495687368</v>
      </c>
      <c r="AF71" s="48">
        <f t="shared" ref="AF71" si="639">2^-AE71</f>
        <v>2.0993759454952209E-2</v>
      </c>
      <c r="AI71" s="20" t="s">
        <v>175</v>
      </c>
      <c r="AJ71" s="25">
        <v>25.905033012700802</v>
      </c>
      <c r="AK71" s="49">
        <f t="shared" ref="AK71" si="640">(AJ71+AJ72+AJ73)/3</f>
        <v>26.272312123778033</v>
      </c>
      <c r="AL71" s="49"/>
      <c r="AM71" s="25">
        <v>27.361651542980706</v>
      </c>
      <c r="AN71" s="50">
        <f t="shared" ref="AN71" si="641">(AM71+AM72+AM73)/3</f>
        <v>27.798917875365486</v>
      </c>
      <c r="AO71" s="49"/>
      <c r="AP71" s="49">
        <f t="shared" ref="AP71" si="642">(AK71-AN71)-(25.54-25.71)</f>
        <v>-1.3566057515874519</v>
      </c>
      <c r="AQ71" s="48">
        <f t="shared" ref="AQ71" si="643">2^-AP71</f>
        <v>2.5608198262275583</v>
      </c>
      <c r="AT71" s="20" t="s">
        <v>174</v>
      </c>
      <c r="AU71" s="27">
        <v>35.018667204566199</v>
      </c>
      <c r="AV71" s="49">
        <f t="shared" ref="AV71" si="644">(AU71+AU72+AU73)/3</f>
        <v>35.461626151297402</v>
      </c>
      <c r="AW71" s="49"/>
      <c r="AX71" s="27">
        <v>27.01012659502857</v>
      </c>
      <c r="AY71" s="50">
        <f t="shared" ref="AY71" si="645">(AX71+AX72+AX73)/3</f>
        <v>26.88360889196089</v>
      </c>
      <c r="AZ71" s="49"/>
      <c r="BA71" s="49">
        <f t="shared" ref="BA71" si="646">(AV71-AY71)-(25.7-25.13)</f>
        <v>8.008017259336512</v>
      </c>
      <c r="BB71" s="48">
        <f t="shared" ref="BB71" si="647">2^-BA71</f>
        <v>3.8846026235888646E-3</v>
      </c>
      <c r="BE71" s="20" t="s">
        <v>176</v>
      </c>
      <c r="BF71" s="25">
        <v>22.14621114400197</v>
      </c>
      <c r="BG71" s="49">
        <f t="shared" ref="BG71" si="648">(BF71+BF72+BF73)/3</f>
        <v>22.381480052971114</v>
      </c>
      <c r="BH71" s="49"/>
      <c r="BI71" s="20">
        <v>26.912694680708796</v>
      </c>
      <c r="BJ71" s="50">
        <f t="shared" ref="BJ71" si="649">(BI71+BI72+BI73)/3</f>
        <v>27.088003582399391</v>
      </c>
      <c r="BK71" s="49"/>
      <c r="BL71" s="49">
        <f t="shared" ref="BL71" si="650">(BG71-BJ71)-(20.73-26.26)</f>
        <v>0.82347647057172324</v>
      </c>
      <c r="BM71" s="48">
        <f t="shared" ref="BM71" si="651">2^-BL71</f>
        <v>0.56507862748135751</v>
      </c>
      <c r="BP71" s="20" t="s">
        <v>174</v>
      </c>
      <c r="BQ71" s="20">
        <v>28.892818450927699</v>
      </c>
      <c r="BR71" s="49">
        <f>(BQ71+BQ72+BQ73)/2</f>
        <v>28.620191931848399</v>
      </c>
      <c r="BS71" s="49"/>
      <c r="BT71" s="20">
        <v>27.069183349609375</v>
      </c>
      <c r="BU71" s="50">
        <f t="shared" ref="BU71" si="652">(BT71+BT72+BT73)/3</f>
        <v>26.515749804178864</v>
      </c>
      <c r="BV71" s="49"/>
      <c r="BW71" s="49">
        <f t="shared" si="62"/>
        <v>6.2544421276695346</v>
      </c>
      <c r="BX71" s="48">
        <f t="shared" ref="BX71" si="653">2^-BW71</f>
        <v>1.3098613071696566E-2</v>
      </c>
      <c r="CA71" s="20" t="s">
        <v>177</v>
      </c>
      <c r="CB71" s="20">
        <v>27.929713615099534</v>
      </c>
      <c r="CC71" s="49">
        <f>(CB71+CB72+CB73)/3</f>
        <v>28.01470767097635</v>
      </c>
      <c r="CD71" s="49"/>
      <c r="CE71" s="20">
        <v>27.0798099647767</v>
      </c>
      <c r="CF71" s="50">
        <f t="shared" ref="CF71" si="654">(CE71+CE72+CE73)/3</f>
        <v>26.894333718610032</v>
      </c>
      <c r="CG71" s="49"/>
      <c r="CH71" s="49">
        <f t="shared" si="66"/>
        <v>3.2303739523663175</v>
      </c>
      <c r="CI71" s="48">
        <f t="shared" ref="CI71" si="655">2^-CH71</f>
        <v>0.10655173925120946</v>
      </c>
      <c r="CL71" s="20" t="s">
        <v>174</v>
      </c>
      <c r="CM71" s="20">
        <v>20.697695237666402</v>
      </c>
      <c r="CN71" s="49">
        <f>(CM71+CM72+CM73)/3</f>
        <v>20.666243784006785</v>
      </c>
      <c r="CO71" s="49"/>
      <c r="CP71" s="20">
        <v>26.626745211298047</v>
      </c>
      <c r="CQ71" s="50">
        <f t="shared" ref="CQ71" si="656">(CP71+CP72+CP73)/3</f>
        <v>26.87472971355977</v>
      </c>
      <c r="CR71" s="49"/>
      <c r="CS71" s="49">
        <f t="shared" si="70"/>
        <v>-3.848592955298713E-2</v>
      </c>
      <c r="CT71" s="48">
        <f t="shared" ref="CT71" si="657">2^-CS71</f>
        <v>1.0270354142556355</v>
      </c>
    </row>
    <row r="72" spans="1:98" x14ac:dyDescent="0.25">
      <c r="A72" s="20" t="s">
        <v>178</v>
      </c>
      <c r="B72" s="20">
        <v>27.0454713013157</v>
      </c>
      <c r="C72" s="49"/>
      <c r="D72" s="49"/>
      <c r="E72" s="20">
        <v>28.072324928303299</v>
      </c>
      <c r="F72" s="50"/>
      <c r="G72" s="49"/>
      <c r="H72" s="49"/>
      <c r="I72" s="48"/>
      <c r="M72" s="20" t="s">
        <v>178</v>
      </c>
      <c r="N72" s="20">
        <v>29.328707907597298</v>
      </c>
      <c r="O72" s="49"/>
      <c r="P72" s="49"/>
      <c r="Q72" s="20">
        <v>27.507251400903598</v>
      </c>
      <c r="R72" s="50"/>
      <c r="S72" s="49"/>
      <c r="T72" s="49"/>
      <c r="U72" s="48"/>
      <c r="X72" s="20" t="s">
        <v>178</v>
      </c>
      <c r="Y72" s="20">
        <v>31.911309684965399</v>
      </c>
      <c r="Z72" s="49"/>
      <c r="AA72" s="49"/>
      <c r="AB72" s="20">
        <v>28.704979577771045</v>
      </c>
      <c r="AC72" s="50"/>
      <c r="AD72" s="49"/>
      <c r="AE72" s="49"/>
      <c r="AF72" s="48"/>
      <c r="AI72" s="20" t="s">
        <v>178</v>
      </c>
      <c r="AJ72" s="25">
        <v>26.306257901521889</v>
      </c>
      <c r="AK72" s="49"/>
      <c r="AL72" s="49"/>
      <c r="AM72" s="20">
        <v>28.236184207750266</v>
      </c>
      <c r="AN72" s="50"/>
      <c r="AO72" s="49"/>
      <c r="AP72" s="49"/>
      <c r="AQ72" s="48"/>
      <c r="AT72" s="20" t="s">
        <v>178</v>
      </c>
      <c r="AU72" s="27">
        <v>35.304585098028603</v>
      </c>
      <c r="AV72" s="49"/>
      <c r="AW72" s="49"/>
      <c r="AX72" s="27">
        <v>26.3570911888932</v>
      </c>
      <c r="AY72" s="50"/>
      <c r="AZ72" s="49"/>
      <c r="BA72" s="49"/>
      <c r="BB72" s="48"/>
      <c r="BE72" s="20" t="s">
        <v>178</v>
      </c>
      <c r="BF72" s="25">
        <v>22.850082295273602</v>
      </c>
      <c r="BG72" s="49"/>
      <c r="BH72" s="49"/>
      <c r="BI72" s="20">
        <v>27.063312484090002</v>
      </c>
      <c r="BJ72" s="50"/>
      <c r="BK72" s="49"/>
      <c r="BL72" s="49"/>
      <c r="BM72" s="48"/>
      <c r="BP72" s="20" t="s">
        <v>178</v>
      </c>
      <c r="BQ72" s="20"/>
      <c r="BR72" s="49"/>
      <c r="BS72" s="49"/>
      <c r="BT72" s="20">
        <v>26.328982925415001</v>
      </c>
      <c r="BU72" s="50"/>
      <c r="BV72" s="49"/>
      <c r="BW72" s="49"/>
      <c r="BX72" s="48"/>
      <c r="CA72" s="20" t="s">
        <v>178</v>
      </c>
      <c r="CB72" s="20">
        <v>28.433035060186501</v>
      </c>
      <c r="CC72" s="49"/>
      <c r="CD72" s="49"/>
      <c r="CE72" s="20">
        <v>26.542190805776698</v>
      </c>
      <c r="CF72" s="50"/>
      <c r="CG72" s="49"/>
      <c r="CH72" s="49"/>
      <c r="CI72" s="48"/>
      <c r="CL72" s="20" t="s">
        <v>178</v>
      </c>
      <c r="CM72" s="20">
        <v>20.9681256636805</v>
      </c>
      <c r="CN72" s="49"/>
      <c r="CO72" s="49"/>
      <c r="CP72" s="20">
        <v>27.022714215821502</v>
      </c>
      <c r="CQ72" s="50"/>
      <c r="CR72" s="49"/>
      <c r="CS72" s="49"/>
      <c r="CT72" s="48"/>
    </row>
    <row r="73" spans="1:98" x14ac:dyDescent="0.25">
      <c r="A73" s="20" t="s">
        <v>179</v>
      </c>
      <c r="B73" s="20">
        <v>26.785659401027303</v>
      </c>
      <c r="C73" s="49"/>
      <c r="D73" s="49"/>
      <c r="E73" s="20">
        <v>28.20724968835377</v>
      </c>
      <c r="F73" s="50"/>
      <c r="G73" s="49"/>
      <c r="H73" s="49"/>
      <c r="I73" s="48"/>
      <c r="M73" s="20" t="s">
        <v>179</v>
      </c>
      <c r="N73" s="20">
        <v>29.061819690703501</v>
      </c>
      <c r="O73" s="49"/>
      <c r="P73" s="49"/>
      <c r="Q73" s="20">
        <v>27.286090230922198</v>
      </c>
      <c r="R73" s="50"/>
      <c r="S73" s="49"/>
      <c r="T73" s="49"/>
      <c r="U73" s="48"/>
      <c r="X73" s="20" t="s">
        <v>179</v>
      </c>
      <c r="Y73" s="20">
        <v>31.2952264404008</v>
      </c>
      <c r="Z73" s="49"/>
      <c r="AA73" s="49"/>
      <c r="AB73" s="20">
        <v>28.321330790832064</v>
      </c>
      <c r="AC73" s="50"/>
      <c r="AD73" s="49"/>
      <c r="AE73" s="49"/>
      <c r="AF73" s="48"/>
      <c r="AI73" s="20" t="s">
        <v>179</v>
      </c>
      <c r="AJ73" s="25">
        <v>26.6056454571114</v>
      </c>
      <c r="AK73" s="49"/>
      <c r="AL73" s="49"/>
      <c r="AM73" s="20">
        <v>27.798917875365486</v>
      </c>
      <c r="AN73" s="50"/>
      <c r="AO73" s="49"/>
      <c r="AP73" s="49"/>
      <c r="AQ73" s="48"/>
      <c r="AT73" s="20" t="s">
        <v>179</v>
      </c>
      <c r="AU73" s="27">
        <v>36.061626151297403</v>
      </c>
      <c r="AV73" s="49"/>
      <c r="AW73" s="49"/>
      <c r="AX73" s="27">
        <v>27.283608891960899</v>
      </c>
      <c r="AY73" s="50"/>
      <c r="AZ73" s="49"/>
      <c r="BA73" s="49"/>
      <c r="BB73" s="48"/>
      <c r="BE73" s="20" t="s">
        <v>179</v>
      </c>
      <c r="BF73" s="20">
        <v>22.148146719637772</v>
      </c>
      <c r="BG73" s="49"/>
      <c r="BH73" s="49"/>
      <c r="BI73" s="25">
        <v>27.288003582399377</v>
      </c>
      <c r="BJ73" s="50"/>
      <c r="BK73" s="49"/>
      <c r="BL73" s="49"/>
      <c r="BM73" s="48"/>
      <c r="BP73" s="20" t="s">
        <v>179</v>
      </c>
      <c r="BQ73" s="20">
        <v>28.3475654127691</v>
      </c>
      <c r="BR73" s="49"/>
      <c r="BS73" s="49"/>
      <c r="BT73" s="20">
        <v>26.1490831375122</v>
      </c>
      <c r="BU73" s="50"/>
      <c r="BV73" s="49"/>
      <c r="BW73" s="49"/>
      <c r="BX73" s="48"/>
      <c r="CA73" s="20" t="s">
        <v>179</v>
      </c>
      <c r="CB73" s="20">
        <v>27.681374337643014</v>
      </c>
      <c r="CC73" s="49"/>
      <c r="CD73" s="49"/>
      <c r="CE73" s="20">
        <v>27.061000385276699</v>
      </c>
      <c r="CF73" s="50"/>
      <c r="CG73" s="49"/>
      <c r="CH73" s="49"/>
      <c r="CI73" s="48"/>
      <c r="CL73" s="20" t="s">
        <v>179</v>
      </c>
      <c r="CM73" s="20">
        <v>20.332910450673456</v>
      </c>
      <c r="CN73" s="49"/>
      <c r="CO73" s="49"/>
      <c r="CP73" s="20">
        <v>26.974729713559753</v>
      </c>
      <c r="CQ73" s="50"/>
      <c r="CR73" s="49"/>
      <c r="CS73" s="49"/>
      <c r="CT73" s="48"/>
    </row>
    <row r="74" spans="1:98" x14ac:dyDescent="0.25">
      <c r="A74" s="20" t="s">
        <v>180</v>
      </c>
      <c r="B74" s="20">
        <v>27.889330119553801</v>
      </c>
      <c r="C74" s="49">
        <f t="shared" ref="C74" si="658">(B74+B75+B76)/3</f>
        <v>27.479121963931476</v>
      </c>
      <c r="D74" s="49"/>
      <c r="E74" s="20">
        <v>28.9307464238649</v>
      </c>
      <c r="F74" s="50">
        <f t="shared" ref="F74" si="659">(E74+E75+E76)/3</f>
        <v>28.68246912843242</v>
      </c>
      <c r="G74" s="49"/>
      <c r="H74" s="49">
        <f t="shared" si="130"/>
        <v>-0.54334716450094334</v>
      </c>
      <c r="I74" s="48">
        <f t="shared" ref="I74" si="660">2^-H74</f>
        <v>1.4573497626629088</v>
      </c>
      <c r="M74" s="20" t="s">
        <v>181</v>
      </c>
      <c r="N74" s="20">
        <v>29.416600800252599</v>
      </c>
      <c r="O74" s="49">
        <f t="shared" ref="O74" si="661">(N74+N75+N76)/3</f>
        <v>29.833512411563504</v>
      </c>
      <c r="P74" s="49"/>
      <c r="Q74" s="25">
        <v>28.3692595270082</v>
      </c>
      <c r="R74" s="50">
        <f t="shared" ref="R74" si="662">(Q74+Q75+Q76)/3</f>
        <v>28.159464153010067</v>
      </c>
      <c r="S74" s="49"/>
      <c r="T74" s="49">
        <f t="shared" si="42"/>
        <v>-6.4059517414465645</v>
      </c>
      <c r="U74" s="48">
        <f t="shared" ref="U74" si="663">2^-T74</f>
        <v>84.797612539547686</v>
      </c>
      <c r="X74" s="20" t="s">
        <v>181</v>
      </c>
      <c r="Y74" s="20">
        <v>31.824218563750598</v>
      </c>
      <c r="Z74" s="49">
        <f t="shared" ref="Z74" si="664">(Y74+Y75+Y76)/3</f>
        <v>31.896667987723969</v>
      </c>
      <c r="AA74" s="49"/>
      <c r="AB74" s="25">
        <v>27.756201809744137</v>
      </c>
      <c r="AC74" s="50">
        <f t="shared" ref="AC74" si="665">(AB74+AB75+AB76)/3</f>
        <v>27.674724800814648</v>
      </c>
      <c r="AD74" s="49"/>
      <c r="AE74" s="49">
        <f t="shared" si="223"/>
        <v>6.5719431869093228</v>
      </c>
      <c r="AF74" s="48">
        <f t="shared" ref="AF74" si="666">2^-AE74</f>
        <v>1.0511095233608207E-2</v>
      </c>
      <c r="AI74" s="20" t="s">
        <v>181</v>
      </c>
      <c r="AJ74" s="25">
        <v>25.876814055804076</v>
      </c>
      <c r="AK74" s="49">
        <f t="shared" ref="AK74" si="667">(AJ74+AJ75+AJ76)/3</f>
        <v>26.380301351116326</v>
      </c>
      <c r="AL74" s="49"/>
      <c r="AM74" s="25">
        <v>28.015016997424102</v>
      </c>
      <c r="AN74" s="50">
        <f t="shared" ref="AN74" si="668">(AM74+AM75+AM76)/3</f>
        <v>27.814943014818937</v>
      </c>
      <c r="AO74" s="49"/>
      <c r="AP74" s="49">
        <f t="shared" ref="AP74" si="669">(AK74-AN74)-(25.54-25.71)</f>
        <v>-1.2646416637026086</v>
      </c>
      <c r="AQ74" s="48">
        <f t="shared" ref="AQ74" si="670">2^-AP74</f>
        <v>2.4026752489500831</v>
      </c>
      <c r="AT74" s="20" t="s">
        <v>181</v>
      </c>
      <c r="AU74" s="23">
        <v>36.170115593081114</v>
      </c>
      <c r="AV74" s="49">
        <f t="shared" ref="AV74" si="671">(AU74+AU75+AU76)/3</f>
        <v>35.889945352079472</v>
      </c>
      <c r="AW74" s="49"/>
      <c r="AX74" s="23">
        <v>27.192455231178901</v>
      </c>
      <c r="AY74" s="50">
        <f t="shared" ref="AY74" si="672">(AX74+AX75+AX76)/3</f>
        <v>27.594437928989766</v>
      </c>
      <c r="AZ74" s="49"/>
      <c r="BA74" s="49">
        <f t="shared" ref="BA74" si="673">(AV74-AY74)-(25.7-25.13)</f>
        <v>7.7255074230897058</v>
      </c>
      <c r="BB74" s="48">
        <f t="shared" ref="BB74" si="674">2^-BA74</f>
        <v>4.7248772901629116E-3</v>
      </c>
      <c r="BE74" s="20" t="s">
        <v>181</v>
      </c>
      <c r="BF74" s="25">
        <v>22.376365538619599</v>
      </c>
      <c r="BG74" s="49">
        <f t="shared" ref="BG74" si="675">(BF74+BF75+BF76)/3</f>
        <v>22.033800844496948</v>
      </c>
      <c r="BH74" s="49"/>
      <c r="BI74" s="20">
        <v>26.928515427033258</v>
      </c>
      <c r="BJ74" s="50">
        <f t="shared" ref="BJ74" si="676">(BI74+BI75+BI76)/3</f>
        <v>26.779774406863254</v>
      </c>
      <c r="BK74" s="49"/>
      <c r="BL74" s="49">
        <f t="shared" ref="BL74" si="677">(BG74-BJ74)-(20.73-26.26)</f>
        <v>0.78402643763369539</v>
      </c>
      <c r="BM74" s="48">
        <f t="shared" ref="BM74" si="678">2^-BL74</f>
        <v>0.58074372363715832</v>
      </c>
      <c r="BP74" s="20" t="s">
        <v>181</v>
      </c>
      <c r="BQ74" s="20"/>
      <c r="BR74" s="49">
        <f>(BQ74+BQ75+BQ76)/2</f>
        <v>28.753596548849302</v>
      </c>
      <c r="BS74" s="49"/>
      <c r="BT74" s="20">
        <v>26.083969116210898</v>
      </c>
      <c r="BU74" s="50">
        <f t="shared" ref="BU74" si="679">(BT74+BT75+BT76)/3</f>
        <v>26.588523658752397</v>
      </c>
      <c r="BV74" s="49"/>
      <c r="BW74" s="49">
        <f t="shared" si="62"/>
        <v>6.3150728900969035</v>
      </c>
      <c r="BX74" s="48">
        <f t="shared" ref="BX74" si="680">2^-BW74</f>
        <v>1.2559537161737374E-2</v>
      </c>
      <c r="CA74" s="20" t="s">
        <v>182</v>
      </c>
      <c r="CB74" s="20">
        <v>28.04877012086477</v>
      </c>
      <c r="CC74" s="49">
        <f>(CB74+CB75+CB76)/3</f>
        <v>27.856009756123157</v>
      </c>
      <c r="CD74" s="49"/>
      <c r="CE74" s="20">
        <v>26.807588003981099</v>
      </c>
      <c r="CF74" s="50">
        <f t="shared" ref="CF74" si="681">(CE74+CE75+CE76)/3</f>
        <v>26.79111070436829</v>
      </c>
      <c r="CG74" s="49"/>
      <c r="CH74" s="49">
        <f t="shared" si="66"/>
        <v>3.174899051754867</v>
      </c>
      <c r="CI74" s="48">
        <f t="shared" ref="CI74" si="682">2^-CH74</f>
        <v>0.11072868752351497</v>
      </c>
      <c r="CL74" s="20" t="s">
        <v>182</v>
      </c>
      <c r="CM74" s="20">
        <v>20.79130328185952</v>
      </c>
      <c r="CN74" s="49">
        <f>(CM74+CM75+CM76)/3</f>
        <v>20.742158614188771</v>
      </c>
      <c r="CO74" s="49"/>
      <c r="CP74" s="20">
        <v>27.219867510793119</v>
      </c>
      <c r="CQ74" s="50">
        <f t="shared" ref="CQ74" si="683">(CP74+CP75+CP76)/3</f>
        <v>27.014001818472281</v>
      </c>
      <c r="CR74" s="49"/>
      <c r="CS74" s="49">
        <f t="shared" si="70"/>
        <v>-0.10184320428351157</v>
      </c>
      <c r="CT74" s="48">
        <f t="shared" ref="CT74" si="684">2^-CS74</f>
        <v>1.0731436481113097</v>
      </c>
    </row>
    <row r="75" spans="1:98" x14ac:dyDescent="0.25">
      <c r="A75" s="20" t="s">
        <v>183</v>
      </c>
      <c r="B75" s="20">
        <v>27.1355804749758</v>
      </c>
      <c r="C75" s="49"/>
      <c r="D75" s="49"/>
      <c r="E75" s="20">
        <v>28.500858499666599</v>
      </c>
      <c r="F75" s="50"/>
      <c r="G75" s="49"/>
      <c r="H75" s="49"/>
      <c r="I75" s="48"/>
      <c r="M75" s="20" t="s">
        <v>183</v>
      </c>
      <c r="N75" s="20">
        <v>30.583757356207709</v>
      </c>
      <c r="O75" s="49"/>
      <c r="P75" s="49"/>
      <c r="Q75" s="20">
        <v>27.616335445678601</v>
      </c>
      <c r="R75" s="50"/>
      <c r="S75" s="49"/>
      <c r="T75" s="49"/>
      <c r="U75" s="48"/>
      <c r="X75" s="20" t="s">
        <v>183</v>
      </c>
      <c r="Y75" s="20">
        <v>31.635784078364001</v>
      </c>
      <c r="Z75" s="49"/>
      <c r="AA75" s="49"/>
      <c r="AB75" s="20">
        <v>27.926581125218501</v>
      </c>
      <c r="AC75" s="50"/>
      <c r="AD75" s="49"/>
      <c r="AE75" s="49"/>
      <c r="AF75" s="48"/>
      <c r="AI75" s="20" t="s">
        <v>183</v>
      </c>
      <c r="AJ75" s="25">
        <v>26.4837886464286</v>
      </c>
      <c r="AK75" s="49"/>
      <c r="AL75" s="49"/>
      <c r="AM75" s="25">
        <v>27.9482023655471</v>
      </c>
      <c r="AN75" s="50"/>
      <c r="AO75" s="49"/>
      <c r="AP75" s="49"/>
      <c r="AQ75" s="48"/>
      <c r="AT75" s="20" t="s">
        <v>183</v>
      </c>
      <c r="AU75" s="23">
        <v>35.943108444411202</v>
      </c>
      <c r="AV75" s="49"/>
      <c r="AW75" s="49"/>
      <c r="AX75" s="23">
        <v>27.563087293467301</v>
      </c>
      <c r="AY75" s="50"/>
      <c r="AZ75" s="49"/>
      <c r="BA75" s="49"/>
      <c r="BB75" s="48"/>
      <c r="BE75" s="20" t="s">
        <v>183</v>
      </c>
      <c r="BF75" s="20">
        <v>22.024569483707634</v>
      </c>
      <c r="BG75" s="49"/>
      <c r="BH75" s="49"/>
      <c r="BI75" s="20">
        <v>26.2977000533599</v>
      </c>
      <c r="BJ75" s="50"/>
      <c r="BK75" s="49"/>
      <c r="BL75" s="49"/>
      <c r="BM75" s="48"/>
      <c r="BP75" s="20" t="s">
        <v>183</v>
      </c>
      <c r="BQ75" s="20">
        <v>28.570043945312499</v>
      </c>
      <c r="BR75" s="49"/>
      <c r="BS75" s="49"/>
      <c r="BT75" s="20">
        <v>26.625078201293899</v>
      </c>
      <c r="BU75" s="50"/>
      <c r="BV75" s="49"/>
      <c r="BW75" s="49"/>
      <c r="BX75" s="48"/>
      <c r="CA75" s="20" t="s">
        <v>183</v>
      </c>
      <c r="CB75" s="20">
        <v>27.996582724714902</v>
      </c>
      <c r="CC75" s="49"/>
      <c r="CD75" s="49"/>
      <c r="CE75" s="20">
        <v>27.107966738088798</v>
      </c>
      <c r="CF75" s="50"/>
      <c r="CG75" s="49"/>
      <c r="CH75" s="49"/>
      <c r="CI75" s="48"/>
      <c r="CL75" s="20" t="s">
        <v>183</v>
      </c>
      <c r="CM75" s="20">
        <v>20.926347279851399</v>
      </c>
      <c r="CN75" s="49"/>
      <c r="CO75" s="49"/>
      <c r="CP75" s="20">
        <v>26.874802792818102</v>
      </c>
      <c r="CQ75" s="50"/>
      <c r="CR75" s="49"/>
      <c r="CS75" s="49"/>
      <c r="CT75" s="48"/>
    </row>
    <row r="76" spans="1:98" x14ac:dyDescent="0.25">
      <c r="A76" s="20" t="s">
        <v>184</v>
      </c>
      <c r="B76" s="20">
        <v>27.412455297264824</v>
      </c>
      <c r="C76" s="49"/>
      <c r="D76" s="49"/>
      <c r="E76" s="20">
        <v>28.615802461765767</v>
      </c>
      <c r="F76" s="50"/>
      <c r="G76" s="49"/>
      <c r="H76" s="49"/>
      <c r="I76" s="48"/>
      <c r="M76" s="20" t="s">
        <v>184</v>
      </c>
      <c r="N76" s="20">
        <v>29.5001790782302</v>
      </c>
      <c r="O76" s="49"/>
      <c r="P76" s="49"/>
      <c r="Q76" s="20">
        <v>28.492797486343399</v>
      </c>
      <c r="R76" s="50"/>
      <c r="S76" s="49"/>
      <c r="T76" s="49"/>
      <c r="U76" s="48"/>
      <c r="X76" s="20" t="s">
        <v>184</v>
      </c>
      <c r="Y76" s="20">
        <v>32.230001321057301</v>
      </c>
      <c r="Z76" s="49"/>
      <c r="AA76" s="49"/>
      <c r="AB76" s="20">
        <v>27.341391467481301</v>
      </c>
      <c r="AC76" s="50"/>
      <c r="AD76" s="49"/>
      <c r="AE76" s="49"/>
      <c r="AF76" s="48"/>
      <c r="AI76" s="20" t="s">
        <v>184</v>
      </c>
      <c r="AJ76" s="25">
        <v>26.7803013511163</v>
      </c>
      <c r="AK76" s="49"/>
      <c r="AL76" s="49"/>
      <c r="AM76" s="20">
        <v>27.481609681485601</v>
      </c>
      <c r="AN76" s="50"/>
      <c r="AO76" s="49"/>
      <c r="AP76" s="49"/>
      <c r="AQ76" s="48"/>
      <c r="AT76" s="20" t="s">
        <v>184</v>
      </c>
      <c r="AU76" s="23">
        <v>35.556612018746101</v>
      </c>
      <c r="AV76" s="49"/>
      <c r="AW76" s="49"/>
      <c r="AX76" s="23">
        <v>28.027771262323107</v>
      </c>
      <c r="AY76" s="50"/>
      <c r="AZ76" s="49"/>
      <c r="BA76" s="49"/>
      <c r="BB76" s="48"/>
      <c r="BE76" s="20" t="s">
        <v>184</v>
      </c>
      <c r="BF76" s="20">
        <v>21.700467511163605</v>
      </c>
      <c r="BG76" s="49"/>
      <c r="BH76" s="49"/>
      <c r="BI76" s="25">
        <v>27.113107740196604</v>
      </c>
      <c r="BJ76" s="50"/>
      <c r="BK76" s="49"/>
      <c r="BL76" s="49"/>
      <c r="BM76" s="48"/>
      <c r="BP76" s="20" t="s">
        <v>184</v>
      </c>
      <c r="BQ76" s="20">
        <v>28.937149152386102</v>
      </c>
      <c r="BR76" s="49"/>
      <c r="BS76" s="49"/>
      <c r="BT76" s="20">
        <v>27.056523658752401</v>
      </c>
      <c r="BU76" s="50"/>
      <c r="BV76" s="49"/>
      <c r="BW76" s="49"/>
      <c r="BX76" s="48"/>
      <c r="CA76" s="20" t="s">
        <v>184</v>
      </c>
      <c r="CB76" s="20">
        <v>27.5226764227898</v>
      </c>
      <c r="CC76" s="49"/>
      <c r="CD76" s="49"/>
      <c r="CE76" s="20">
        <v>26.457777371034965</v>
      </c>
      <c r="CF76" s="50"/>
      <c r="CG76" s="49"/>
      <c r="CH76" s="49"/>
      <c r="CI76" s="48"/>
      <c r="CL76" s="20" t="s">
        <v>184</v>
      </c>
      <c r="CM76" s="20">
        <v>20.508825280855401</v>
      </c>
      <c r="CN76" s="49"/>
      <c r="CO76" s="49"/>
      <c r="CP76" s="20">
        <v>26.947335151805625</v>
      </c>
      <c r="CQ76" s="50"/>
      <c r="CR76" s="49"/>
      <c r="CS76" s="49"/>
      <c r="CT76" s="48"/>
    </row>
    <row r="77" spans="1:98" x14ac:dyDescent="0.25">
      <c r="F77" s="28"/>
    </row>
    <row r="78" spans="1:98" x14ac:dyDescent="0.25">
      <c r="F78" s="28"/>
    </row>
    <row r="79" spans="1:98" x14ac:dyDescent="0.25">
      <c r="F79" s="28"/>
    </row>
    <row r="80" spans="1:98" x14ac:dyDescent="0.25">
      <c r="F80" s="28"/>
    </row>
    <row r="81" spans="6:6" s="16" customFormat="1" x14ac:dyDescent="0.25">
      <c r="F81" s="28"/>
    </row>
    <row r="82" spans="6:6" s="16" customFormat="1" x14ac:dyDescent="0.25">
      <c r="F82" s="28"/>
    </row>
    <row r="83" spans="6:6" s="16" customFormat="1" x14ac:dyDescent="0.25">
      <c r="F83" s="28"/>
    </row>
    <row r="84" spans="6:6" s="16" customFormat="1" x14ac:dyDescent="0.25">
      <c r="F84" s="28"/>
    </row>
    <row r="85" spans="6:6" s="16" customFormat="1" x14ac:dyDescent="0.25">
      <c r="F85" s="28"/>
    </row>
  </sheetData>
  <mergeCells count="1009">
    <mergeCell ref="A1:G2"/>
    <mergeCell ref="CH74:CH76"/>
    <mergeCell ref="CI74:CI76"/>
    <mergeCell ref="CN74:CN76"/>
    <mergeCell ref="CQ74:CQ76"/>
    <mergeCell ref="CS74:CS76"/>
    <mergeCell ref="CT74:CT76"/>
    <mergeCell ref="BM74:BM76"/>
    <mergeCell ref="BR74:BR76"/>
    <mergeCell ref="BU74:BU76"/>
    <mergeCell ref="BW74:BW76"/>
    <mergeCell ref="BX74:BX76"/>
    <mergeCell ref="CC74:CC76"/>
    <mergeCell ref="AV74:AV76"/>
    <mergeCell ref="AY74:AY76"/>
    <mergeCell ref="BA74:BA76"/>
    <mergeCell ref="BB74:BB76"/>
    <mergeCell ref="BG74:BG76"/>
    <mergeCell ref="BJ74:BJ76"/>
    <mergeCell ref="AC74:AC76"/>
    <mergeCell ref="AE74:AE76"/>
    <mergeCell ref="AF74:AF76"/>
    <mergeCell ref="AK74:AK76"/>
    <mergeCell ref="AN74:AN76"/>
    <mergeCell ref="AP74:AP76"/>
    <mergeCell ref="CS71:CS73"/>
    <mergeCell ref="CT71:CT73"/>
    <mergeCell ref="C74:C76"/>
    <mergeCell ref="F74:F76"/>
    <mergeCell ref="H74:H76"/>
    <mergeCell ref="I74:I76"/>
    <mergeCell ref="O74:O76"/>
    <mergeCell ref="CS68:CS70"/>
    <mergeCell ref="CT68:CT70"/>
    <mergeCell ref="C71:C73"/>
    <mergeCell ref="F71:F73"/>
    <mergeCell ref="H71:H73"/>
    <mergeCell ref="I71:I73"/>
    <mergeCell ref="O71:O73"/>
    <mergeCell ref="R71:R73"/>
    <mergeCell ref="T71:T73"/>
    <mergeCell ref="CI68:CI70"/>
    <mergeCell ref="CN68:CN70"/>
    <mergeCell ref="CO68:CO76"/>
    <mergeCell ref="CQ68:CQ70"/>
    <mergeCell ref="CR68:CR76"/>
    <mergeCell ref="CI71:CI73"/>
    <mergeCell ref="CN71:CN73"/>
    <mergeCell ref="CQ71:CQ73"/>
    <mergeCell ref="CC68:CC70"/>
    <mergeCell ref="CD68:CD76"/>
    <mergeCell ref="CF68:CF70"/>
    <mergeCell ref="CG68:CG76"/>
    <mergeCell ref="CH68:CH70"/>
    <mergeCell ref="CC71:CC73"/>
    <mergeCell ref="CF71:CF73"/>
    <mergeCell ref="CH71:CH73"/>
    <mergeCell ref="CF74:CF76"/>
    <mergeCell ref="BR68:BR70"/>
    <mergeCell ref="BS68:BS76"/>
    <mergeCell ref="BU68:BU70"/>
    <mergeCell ref="BV68:BV76"/>
    <mergeCell ref="BW68:BW70"/>
    <mergeCell ref="BX68:BX70"/>
    <mergeCell ref="BR71:BR73"/>
    <mergeCell ref="BU71:BU73"/>
    <mergeCell ref="BW71:BW73"/>
    <mergeCell ref="BX71:BX73"/>
    <mergeCell ref="BH68:BH76"/>
    <mergeCell ref="BJ68:BJ70"/>
    <mergeCell ref="BK68:BK76"/>
    <mergeCell ref="BL68:BL70"/>
    <mergeCell ref="BM68:BM70"/>
    <mergeCell ref="BJ71:BJ73"/>
    <mergeCell ref="BL71:BL73"/>
    <mergeCell ref="BM71:BM73"/>
    <mergeCell ref="BL74:BL76"/>
    <mergeCell ref="AY68:AY70"/>
    <mergeCell ref="AZ68:AZ76"/>
    <mergeCell ref="BA68:BA70"/>
    <mergeCell ref="BB68:BB70"/>
    <mergeCell ref="BG68:BG70"/>
    <mergeCell ref="AY71:AY73"/>
    <mergeCell ref="BA71:BA73"/>
    <mergeCell ref="BB71:BB73"/>
    <mergeCell ref="BG71:BG73"/>
    <mergeCell ref="AO68:AO76"/>
    <mergeCell ref="AP68:AP70"/>
    <mergeCell ref="AQ68:AQ70"/>
    <mergeCell ref="AV68:AV70"/>
    <mergeCell ref="AW68:AW76"/>
    <mergeCell ref="AP71:AP73"/>
    <mergeCell ref="AQ71:AQ73"/>
    <mergeCell ref="AV71:AV73"/>
    <mergeCell ref="AQ74:AQ76"/>
    <mergeCell ref="AE68:AE70"/>
    <mergeCell ref="AF68:AF70"/>
    <mergeCell ref="AK68:AK70"/>
    <mergeCell ref="AL68:AL76"/>
    <mergeCell ref="AN68:AN70"/>
    <mergeCell ref="AE71:AE73"/>
    <mergeCell ref="AF71:AF73"/>
    <mergeCell ref="AK71:AK73"/>
    <mergeCell ref="AN71:AN73"/>
    <mergeCell ref="U68:U70"/>
    <mergeCell ref="Z68:Z70"/>
    <mergeCell ref="AA68:AA76"/>
    <mergeCell ref="AC68:AC70"/>
    <mergeCell ref="AD68:AD76"/>
    <mergeCell ref="U71:U73"/>
    <mergeCell ref="Z71:Z73"/>
    <mergeCell ref="AC71:AC73"/>
    <mergeCell ref="Z74:Z76"/>
    <mergeCell ref="O68:O70"/>
    <mergeCell ref="P68:P76"/>
    <mergeCell ref="R68:R70"/>
    <mergeCell ref="S68:S76"/>
    <mergeCell ref="T68:T70"/>
    <mergeCell ref="C68:C70"/>
    <mergeCell ref="D68:D76"/>
    <mergeCell ref="F68:F70"/>
    <mergeCell ref="G68:G76"/>
    <mergeCell ref="H68:H70"/>
    <mergeCell ref="I68:I70"/>
    <mergeCell ref="R74:R76"/>
    <mergeCell ref="T74:T76"/>
    <mergeCell ref="U74:U76"/>
    <mergeCell ref="BM65:BM67"/>
    <mergeCell ref="BR65:BR67"/>
    <mergeCell ref="BU65:BU67"/>
    <mergeCell ref="BW65:BW67"/>
    <mergeCell ref="BX65:BX67"/>
    <mergeCell ref="CC65:CC67"/>
    <mergeCell ref="AV65:AV67"/>
    <mergeCell ref="AY65:AY67"/>
    <mergeCell ref="BA65:BA67"/>
    <mergeCell ref="BB65:BB67"/>
    <mergeCell ref="BG65:BG67"/>
    <mergeCell ref="BJ65:BJ67"/>
    <mergeCell ref="BH59:BH67"/>
    <mergeCell ref="BJ59:BJ61"/>
    <mergeCell ref="BK59:BK67"/>
    <mergeCell ref="BL59:BL61"/>
    <mergeCell ref="BM59:BM61"/>
    <mergeCell ref="BJ62:BJ64"/>
    <mergeCell ref="BL62:BL64"/>
    <mergeCell ref="BM62:BM64"/>
    <mergeCell ref="BL65:BL67"/>
    <mergeCell ref="AY59:AY61"/>
    <mergeCell ref="AZ59:AZ67"/>
    <mergeCell ref="BA59:BA61"/>
    <mergeCell ref="BB59:BB61"/>
    <mergeCell ref="BG59:BG61"/>
    <mergeCell ref="CS62:CS64"/>
    <mergeCell ref="CT62:CT64"/>
    <mergeCell ref="C65:C67"/>
    <mergeCell ref="F65:F67"/>
    <mergeCell ref="H65:H67"/>
    <mergeCell ref="I65:I67"/>
    <mergeCell ref="O65:O67"/>
    <mergeCell ref="R65:R67"/>
    <mergeCell ref="T65:T67"/>
    <mergeCell ref="U65:U67"/>
    <mergeCell ref="CS59:CS61"/>
    <mergeCell ref="CT59:CT61"/>
    <mergeCell ref="C62:C64"/>
    <mergeCell ref="F62:F64"/>
    <mergeCell ref="H62:H64"/>
    <mergeCell ref="I62:I64"/>
    <mergeCell ref="O62:O64"/>
    <mergeCell ref="R62:R64"/>
    <mergeCell ref="T62:T64"/>
    <mergeCell ref="CI59:CI61"/>
    <mergeCell ref="CN59:CN61"/>
    <mergeCell ref="CO59:CO67"/>
    <mergeCell ref="CQ59:CQ61"/>
    <mergeCell ref="CR59:CR67"/>
    <mergeCell ref="CI62:CI64"/>
    <mergeCell ref="CN62:CN64"/>
    <mergeCell ref="CH65:CH67"/>
    <mergeCell ref="CI65:CI67"/>
    <mergeCell ref="CN65:CN67"/>
    <mergeCell ref="CQ65:CQ67"/>
    <mergeCell ref="CS65:CS67"/>
    <mergeCell ref="CT65:CT67"/>
    <mergeCell ref="CQ62:CQ64"/>
    <mergeCell ref="CC59:CC61"/>
    <mergeCell ref="CD59:CD67"/>
    <mergeCell ref="CF59:CF61"/>
    <mergeCell ref="CG59:CG67"/>
    <mergeCell ref="CH59:CH61"/>
    <mergeCell ref="CC62:CC64"/>
    <mergeCell ref="CF62:CF64"/>
    <mergeCell ref="CH62:CH64"/>
    <mergeCell ref="CF65:CF67"/>
    <mergeCell ref="BR59:BR61"/>
    <mergeCell ref="BS59:BS67"/>
    <mergeCell ref="BU59:BU61"/>
    <mergeCell ref="BV59:BV67"/>
    <mergeCell ref="BW59:BW61"/>
    <mergeCell ref="BX59:BX61"/>
    <mergeCell ref="BR62:BR64"/>
    <mergeCell ref="BU62:BU64"/>
    <mergeCell ref="BW62:BW64"/>
    <mergeCell ref="BX62:BX64"/>
    <mergeCell ref="AY62:AY64"/>
    <mergeCell ref="BA62:BA64"/>
    <mergeCell ref="BB62:BB64"/>
    <mergeCell ref="BG62:BG64"/>
    <mergeCell ref="AO59:AO67"/>
    <mergeCell ref="AP59:AP61"/>
    <mergeCell ref="AQ59:AQ61"/>
    <mergeCell ref="AV59:AV61"/>
    <mergeCell ref="AW59:AW67"/>
    <mergeCell ref="AP62:AP64"/>
    <mergeCell ref="AQ62:AQ64"/>
    <mergeCell ref="AV62:AV64"/>
    <mergeCell ref="AQ65:AQ67"/>
    <mergeCell ref="AE59:AE61"/>
    <mergeCell ref="AF59:AF61"/>
    <mergeCell ref="AK59:AK61"/>
    <mergeCell ref="AL59:AL67"/>
    <mergeCell ref="AN59:AN61"/>
    <mergeCell ref="AE62:AE64"/>
    <mergeCell ref="AF62:AF64"/>
    <mergeCell ref="AK62:AK64"/>
    <mergeCell ref="AN62:AN64"/>
    <mergeCell ref="AE65:AE67"/>
    <mergeCell ref="AF65:AF67"/>
    <mergeCell ref="AK65:AK67"/>
    <mergeCell ref="AN65:AN67"/>
    <mergeCell ref="AP65:AP67"/>
    <mergeCell ref="U59:U61"/>
    <mergeCell ref="Z59:Z61"/>
    <mergeCell ref="AA59:AA67"/>
    <mergeCell ref="AC59:AC61"/>
    <mergeCell ref="AD59:AD67"/>
    <mergeCell ref="U62:U64"/>
    <mergeCell ref="Z62:Z64"/>
    <mergeCell ref="AC62:AC64"/>
    <mergeCell ref="Z65:Z67"/>
    <mergeCell ref="O59:O61"/>
    <mergeCell ref="P59:P67"/>
    <mergeCell ref="R59:R61"/>
    <mergeCell ref="S59:S67"/>
    <mergeCell ref="T59:T61"/>
    <mergeCell ref="C59:C61"/>
    <mergeCell ref="D59:D67"/>
    <mergeCell ref="F59:F61"/>
    <mergeCell ref="G59:G67"/>
    <mergeCell ref="H59:H61"/>
    <mergeCell ref="I59:I61"/>
    <mergeCell ref="AC65:AC67"/>
    <mergeCell ref="BM56:BM58"/>
    <mergeCell ref="BR56:BR58"/>
    <mergeCell ref="BU56:BU58"/>
    <mergeCell ref="BW56:BW58"/>
    <mergeCell ref="BX56:BX58"/>
    <mergeCell ref="CC56:CC58"/>
    <mergeCell ref="AV56:AV58"/>
    <mergeCell ref="AY56:AY58"/>
    <mergeCell ref="BA56:BA58"/>
    <mergeCell ref="BB56:BB58"/>
    <mergeCell ref="BG56:BG58"/>
    <mergeCell ref="BJ56:BJ58"/>
    <mergeCell ref="BH50:BH58"/>
    <mergeCell ref="BJ50:BJ52"/>
    <mergeCell ref="BK50:BK58"/>
    <mergeCell ref="BL50:BL52"/>
    <mergeCell ref="BM50:BM52"/>
    <mergeCell ref="BJ53:BJ55"/>
    <mergeCell ref="BL53:BL55"/>
    <mergeCell ref="BM53:BM55"/>
    <mergeCell ref="BL56:BL58"/>
    <mergeCell ref="AY50:AY52"/>
    <mergeCell ref="AZ50:AZ58"/>
    <mergeCell ref="BA50:BA52"/>
    <mergeCell ref="BB50:BB52"/>
    <mergeCell ref="BG50:BG52"/>
    <mergeCell ref="CS53:CS55"/>
    <mergeCell ref="CT53:CT55"/>
    <mergeCell ref="C56:C58"/>
    <mergeCell ref="F56:F58"/>
    <mergeCell ref="H56:H58"/>
    <mergeCell ref="I56:I58"/>
    <mergeCell ref="O56:O58"/>
    <mergeCell ref="R56:R58"/>
    <mergeCell ref="T56:T58"/>
    <mergeCell ref="U56:U58"/>
    <mergeCell ref="CS50:CS52"/>
    <mergeCell ref="CT50:CT52"/>
    <mergeCell ref="C53:C55"/>
    <mergeCell ref="F53:F55"/>
    <mergeCell ref="H53:H55"/>
    <mergeCell ref="I53:I55"/>
    <mergeCell ref="O53:O55"/>
    <mergeCell ref="R53:R55"/>
    <mergeCell ref="T53:T55"/>
    <mergeCell ref="CI50:CI52"/>
    <mergeCell ref="CN50:CN52"/>
    <mergeCell ref="CO50:CO58"/>
    <mergeCell ref="CQ50:CQ52"/>
    <mergeCell ref="CR50:CR58"/>
    <mergeCell ref="CI53:CI55"/>
    <mergeCell ref="CN53:CN55"/>
    <mergeCell ref="CH56:CH58"/>
    <mergeCell ref="CI56:CI58"/>
    <mergeCell ref="CN56:CN58"/>
    <mergeCell ref="CQ56:CQ58"/>
    <mergeCell ref="CS56:CS58"/>
    <mergeCell ref="CT56:CT58"/>
    <mergeCell ref="CQ53:CQ55"/>
    <mergeCell ref="CC50:CC52"/>
    <mergeCell ref="CD50:CD58"/>
    <mergeCell ref="CF50:CF52"/>
    <mergeCell ref="CG50:CG58"/>
    <mergeCell ref="CH50:CH52"/>
    <mergeCell ref="CC53:CC55"/>
    <mergeCell ref="CF53:CF55"/>
    <mergeCell ref="CH53:CH55"/>
    <mergeCell ref="CF56:CF58"/>
    <mergeCell ref="BR50:BR52"/>
    <mergeCell ref="BS50:BS58"/>
    <mergeCell ref="BU50:BU52"/>
    <mergeCell ref="BV50:BV58"/>
    <mergeCell ref="BW50:BW52"/>
    <mergeCell ref="BX50:BX52"/>
    <mergeCell ref="BR53:BR55"/>
    <mergeCell ref="BU53:BU55"/>
    <mergeCell ref="BW53:BW55"/>
    <mergeCell ref="BX53:BX55"/>
    <mergeCell ref="AY53:AY55"/>
    <mergeCell ref="BA53:BA55"/>
    <mergeCell ref="BB53:BB55"/>
    <mergeCell ref="BG53:BG55"/>
    <mergeCell ref="AO50:AO58"/>
    <mergeCell ref="AP50:AP52"/>
    <mergeCell ref="AQ50:AQ52"/>
    <mergeCell ref="AV50:AV52"/>
    <mergeCell ref="AW50:AW58"/>
    <mergeCell ref="AP53:AP55"/>
    <mergeCell ref="AQ53:AQ55"/>
    <mergeCell ref="AV53:AV55"/>
    <mergeCell ref="AQ56:AQ58"/>
    <mergeCell ref="AE50:AE52"/>
    <mergeCell ref="AF50:AF52"/>
    <mergeCell ref="AK50:AK52"/>
    <mergeCell ref="AL50:AL58"/>
    <mergeCell ref="AN50:AN52"/>
    <mergeCell ref="AE53:AE55"/>
    <mergeCell ref="AF53:AF55"/>
    <mergeCell ref="AK53:AK55"/>
    <mergeCell ref="AN53:AN55"/>
    <mergeCell ref="AE56:AE58"/>
    <mergeCell ref="AF56:AF58"/>
    <mergeCell ref="AK56:AK58"/>
    <mergeCell ref="AN56:AN58"/>
    <mergeCell ref="AP56:AP58"/>
    <mergeCell ref="U50:U52"/>
    <mergeCell ref="Z50:Z52"/>
    <mergeCell ref="AA50:AA58"/>
    <mergeCell ref="AC50:AC52"/>
    <mergeCell ref="AD50:AD58"/>
    <mergeCell ref="U53:U55"/>
    <mergeCell ref="Z53:Z55"/>
    <mergeCell ref="AC53:AC55"/>
    <mergeCell ref="Z56:Z58"/>
    <mergeCell ref="O50:O52"/>
    <mergeCell ref="P50:P58"/>
    <mergeCell ref="R50:R52"/>
    <mergeCell ref="S50:S58"/>
    <mergeCell ref="T50:T52"/>
    <mergeCell ref="C50:C52"/>
    <mergeCell ref="D50:D58"/>
    <mergeCell ref="F50:F52"/>
    <mergeCell ref="G50:G58"/>
    <mergeCell ref="H50:H52"/>
    <mergeCell ref="I50:I52"/>
    <mergeCell ref="AC56:AC58"/>
    <mergeCell ref="BM47:BM49"/>
    <mergeCell ref="BR47:BR49"/>
    <mergeCell ref="BU47:BU49"/>
    <mergeCell ref="BW47:BW49"/>
    <mergeCell ref="BX47:BX49"/>
    <mergeCell ref="CC47:CC49"/>
    <mergeCell ref="AV47:AV49"/>
    <mergeCell ref="AY47:AY49"/>
    <mergeCell ref="BA47:BA49"/>
    <mergeCell ref="BB47:BB49"/>
    <mergeCell ref="BG47:BG49"/>
    <mergeCell ref="BJ47:BJ49"/>
    <mergeCell ref="BH41:BH49"/>
    <mergeCell ref="BJ41:BJ43"/>
    <mergeCell ref="BK41:BK49"/>
    <mergeCell ref="BL41:BL43"/>
    <mergeCell ref="BM41:BM43"/>
    <mergeCell ref="BJ44:BJ46"/>
    <mergeCell ref="BL44:BL46"/>
    <mergeCell ref="BM44:BM46"/>
    <mergeCell ref="BL47:BL49"/>
    <mergeCell ref="AY41:AY43"/>
    <mergeCell ref="AZ41:AZ49"/>
    <mergeCell ref="BA41:BA43"/>
    <mergeCell ref="BB41:BB43"/>
    <mergeCell ref="BG41:BG43"/>
    <mergeCell ref="CS44:CS46"/>
    <mergeCell ref="CT44:CT46"/>
    <mergeCell ref="C47:C49"/>
    <mergeCell ref="F47:F49"/>
    <mergeCell ref="H47:H49"/>
    <mergeCell ref="I47:I49"/>
    <mergeCell ref="O47:O49"/>
    <mergeCell ref="R47:R49"/>
    <mergeCell ref="T47:T49"/>
    <mergeCell ref="U47:U49"/>
    <mergeCell ref="CS41:CS43"/>
    <mergeCell ref="CT41:CT43"/>
    <mergeCell ref="C44:C46"/>
    <mergeCell ref="F44:F46"/>
    <mergeCell ref="H44:H46"/>
    <mergeCell ref="I44:I46"/>
    <mergeCell ref="O44:O46"/>
    <mergeCell ref="R44:R46"/>
    <mergeCell ref="T44:T46"/>
    <mergeCell ref="CI41:CI43"/>
    <mergeCell ref="CN41:CN43"/>
    <mergeCell ref="CO41:CO49"/>
    <mergeCell ref="CQ41:CQ43"/>
    <mergeCell ref="CR41:CR49"/>
    <mergeCell ref="CI44:CI46"/>
    <mergeCell ref="CN44:CN46"/>
    <mergeCell ref="CH47:CH49"/>
    <mergeCell ref="CI47:CI49"/>
    <mergeCell ref="CN47:CN49"/>
    <mergeCell ref="CQ47:CQ49"/>
    <mergeCell ref="CS47:CS49"/>
    <mergeCell ref="CT47:CT49"/>
    <mergeCell ref="CQ44:CQ46"/>
    <mergeCell ref="CC41:CC43"/>
    <mergeCell ref="CD41:CD49"/>
    <mergeCell ref="CF41:CF43"/>
    <mergeCell ref="CG41:CG49"/>
    <mergeCell ref="CH41:CH43"/>
    <mergeCell ref="CC44:CC46"/>
    <mergeCell ref="CF44:CF46"/>
    <mergeCell ref="CH44:CH46"/>
    <mergeCell ref="CF47:CF49"/>
    <mergeCell ref="BR41:BR43"/>
    <mergeCell ref="BS41:BS49"/>
    <mergeCell ref="BU41:BU43"/>
    <mergeCell ref="BV41:BV49"/>
    <mergeCell ref="BW41:BW43"/>
    <mergeCell ref="BX41:BX43"/>
    <mergeCell ref="BR44:BR46"/>
    <mergeCell ref="BU44:BU46"/>
    <mergeCell ref="BW44:BW46"/>
    <mergeCell ref="BX44:BX46"/>
    <mergeCell ref="AY44:AY46"/>
    <mergeCell ref="BA44:BA46"/>
    <mergeCell ref="BB44:BB46"/>
    <mergeCell ref="BG44:BG46"/>
    <mergeCell ref="AO41:AO49"/>
    <mergeCell ref="AP41:AP43"/>
    <mergeCell ref="AQ41:AQ43"/>
    <mergeCell ref="AV41:AV43"/>
    <mergeCell ref="AW41:AW49"/>
    <mergeCell ref="AP44:AP46"/>
    <mergeCell ref="AQ44:AQ46"/>
    <mergeCell ref="AV44:AV46"/>
    <mergeCell ref="AQ47:AQ49"/>
    <mergeCell ref="AE41:AE43"/>
    <mergeCell ref="AF41:AF43"/>
    <mergeCell ref="AK41:AK43"/>
    <mergeCell ref="AL41:AL49"/>
    <mergeCell ref="AN41:AN43"/>
    <mergeCell ref="AE44:AE46"/>
    <mergeCell ref="AF44:AF46"/>
    <mergeCell ref="AK44:AK46"/>
    <mergeCell ref="AN44:AN46"/>
    <mergeCell ref="AE47:AE49"/>
    <mergeCell ref="AF47:AF49"/>
    <mergeCell ref="AK47:AK49"/>
    <mergeCell ref="AN47:AN49"/>
    <mergeCell ref="AP47:AP49"/>
    <mergeCell ref="U41:U43"/>
    <mergeCell ref="Z41:Z43"/>
    <mergeCell ref="AA41:AA49"/>
    <mergeCell ref="AC41:AC43"/>
    <mergeCell ref="AD41:AD49"/>
    <mergeCell ref="U44:U46"/>
    <mergeCell ref="Z44:Z46"/>
    <mergeCell ref="AC44:AC46"/>
    <mergeCell ref="Z47:Z49"/>
    <mergeCell ref="O41:O43"/>
    <mergeCell ref="P41:P49"/>
    <mergeCell ref="R41:R43"/>
    <mergeCell ref="S41:S49"/>
    <mergeCell ref="T41:T43"/>
    <mergeCell ref="C41:C43"/>
    <mergeCell ref="D41:D49"/>
    <mergeCell ref="F41:F43"/>
    <mergeCell ref="G41:G49"/>
    <mergeCell ref="H41:H43"/>
    <mergeCell ref="I41:I43"/>
    <mergeCell ref="AC47:AC49"/>
    <mergeCell ref="BM38:BM40"/>
    <mergeCell ref="BR38:BR40"/>
    <mergeCell ref="BU38:BU40"/>
    <mergeCell ref="BW38:BW40"/>
    <mergeCell ref="BX38:BX40"/>
    <mergeCell ref="CC38:CC40"/>
    <mergeCell ref="AV38:AV40"/>
    <mergeCell ref="AY38:AY40"/>
    <mergeCell ref="BA38:BA40"/>
    <mergeCell ref="BB38:BB40"/>
    <mergeCell ref="BG38:BG40"/>
    <mergeCell ref="BJ38:BJ40"/>
    <mergeCell ref="BH32:BH40"/>
    <mergeCell ref="BJ32:BJ34"/>
    <mergeCell ref="BK32:BK40"/>
    <mergeCell ref="BL32:BL34"/>
    <mergeCell ref="BM32:BM34"/>
    <mergeCell ref="BJ35:BJ37"/>
    <mergeCell ref="BL35:BL37"/>
    <mergeCell ref="BM35:BM37"/>
    <mergeCell ref="BL38:BL40"/>
    <mergeCell ref="AY32:AY34"/>
    <mergeCell ref="AZ32:AZ40"/>
    <mergeCell ref="BA32:BA34"/>
    <mergeCell ref="BB32:BB34"/>
    <mergeCell ref="BG32:BG34"/>
    <mergeCell ref="CS35:CS37"/>
    <mergeCell ref="CT35:CT37"/>
    <mergeCell ref="C38:C40"/>
    <mergeCell ref="F38:F40"/>
    <mergeCell ref="H38:H40"/>
    <mergeCell ref="I38:I40"/>
    <mergeCell ref="O38:O40"/>
    <mergeCell ref="R38:R40"/>
    <mergeCell ref="T38:T40"/>
    <mergeCell ref="U38:U40"/>
    <mergeCell ref="CS32:CS34"/>
    <mergeCell ref="CT32:CT34"/>
    <mergeCell ref="C35:C37"/>
    <mergeCell ref="F35:F37"/>
    <mergeCell ref="H35:H37"/>
    <mergeCell ref="I35:I37"/>
    <mergeCell ref="O35:O37"/>
    <mergeCell ref="R35:R37"/>
    <mergeCell ref="T35:T37"/>
    <mergeCell ref="CI32:CI34"/>
    <mergeCell ref="CN32:CN34"/>
    <mergeCell ref="CO32:CO40"/>
    <mergeCell ref="CQ32:CQ34"/>
    <mergeCell ref="CR32:CR40"/>
    <mergeCell ref="CI35:CI37"/>
    <mergeCell ref="CN35:CN37"/>
    <mergeCell ref="CH38:CH40"/>
    <mergeCell ref="CI38:CI40"/>
    <mergeCell ref="CN38:CN40"/>
    <mergeCell ref="CQ38:CQ40"/>
    <mergeCell ref="CS38:CS40"/>
    <mergeCell ref="CT38:CT40"/>
    <mergeCell ref="CQ35:CQ37"/>
    <mergeCell ref="CC32:CC34"/>
    <mergeCell ref="CD32:CD40"/>
    <mergeCell ref="CF32:CF34"/>
    <mergeCell ref="CG32:CG40"/>
    <mergeCell ref="CH32:CH34"/>
    <mergeCell ref="CC35:CC37"/>
    <mergeCell ref="CF35:CF37"/>
    <mergeCell ref="CH35:CH37"/>
    <mergeCell ref="CF38:CF40"/>
    <mergeCell ref="BR32:BR34"/>
    <mergeCell ref="BS32:BS40"/>
    <mergeCell ref="BU32:BU34"/>
    <mergeCell ref="BV32:BV40"/>
    <mergeCell ref="BW32:BW34"/>
    <mergeCell ref="BX32:BX34"/>
    <mergeCell ref="BR35:BR37"/>
    <mergeCell ref="BU35:BU37"/>
    <mergeCell ref="BW35:BW37"/>
    <mergeCell ref="BX35:BX37"/>
    <mergeCell ref="AY35:AY37"/>
    <mergeCell ref="BA35:BA37"/>
    <mergeCell ref="BB35:BB37"/>
    <mergeCell ref="BG35:BG37"/>
    <mergeCell ref="AO32:AO40"/>
    <mergeCell ref="AP32:AP34"/>
    <mergeCell ref="AQ32:AQ34"/>
    <mergeCell ref="AV32:AV34"/>
    <mergeCell ref="AW32:AW40"/>
    <mergeCell ref="AP35:AP37"/>
    <mergeCell ref="AQ35:AQ37"/>
    <mergeCell ref="AV35:AV37"/>
    <mergeCell ref="AQ38:AQ40"/>
    <mergeCell ref="AE32:AE34"/>
    <mergeCell ref="AF32:AF34"/>
    <mergeCell ref="AK32:AK34"/>
    <mergeCell ref="AL32:AL40"/>
    <mergeCell ref="AN32:AN34"/>
    <mergeCell ref="AE35:AE37"/>
    <mergeCell ref="AF35:AF37"/>
    <mergeCell ref="AK35:AK37"/>
    <mergeCell ref="AN35:AN37"/>
    <mergeCell ref="AE38:AE40"/>
    <mergeCell ref="AF38:AF40"/>
    <mergeCell ref="AK38:AK40"/>
    <mergeCell ref="AN38:AN40"/>
    <mergeCell ref="AP38:AP40"/>
    <mergeCell ref="U32:U34"/>
    <mergeCell ref="Z32:Z34"/>
    <mergeCell ref="AA32:AA40"/>
    <mergeCell ref="AC32:AC34"/>
    <mergeCell ref="AD32:AD40"/>
    <mergeCell ref="U35:U37"/>
    <mergeCell ref="Z35:Z37"/>
    <mergeCell ref="AC35:AC37"/>
    <mergeCell ref="Z38:Z40"/>
    <mergeCell ref="O32:O34"/>
    <mergeCell ref="P32:P40"/>
    <mergeCell ref="R32:R34"/>
    <mergeCell ref="S32:S40"/>
    <mergeCell ref="T32:T34"/>
    <mergeCell ref="C32:C34"/>
    <mergeCell ref="D32:D40"/>
    <mergeCell ref="F32:F34"/>
    <mergeCell ref="G32:G40"/>
    <mergeCell ref="H32:H34"/>
    <mergeCell ref="I32:I34"/>
    <mergeCell ref="AC38:AC40"/>
    <mergeCell ref="BM29:BM31"/>
    <mergeCell ref="BR29:BR31"/>
    <mergeCell ref="BU29:BU31"/>
    <mergeCell ref="BW29:BW31"/>
    <mergeCell ref="BX29:BX31"/>
    <mergeCell ref="CC29:CC31"/>
    <mergeCell ref="AV29:AV31"/>
    <mergeCell ref="AY29:AY31"/>
    <mergeCell ref="BA29:BA31"/>
    <mergeCell ref="BB29:BB31"/>
    <mergeCell ref="BG29:BG31"/>
    <mergeCell ref="BJ29:BJ31"/>
    <mergeCell ref="BH23:BH31"/>
    <mergeCell ref="BJ23:BJ25"/>
    <mergeCell ref="BK23:BK31"/>
    <mergeCell ref="BL23:BL25"/>
    <mergeCell ref="BM23:BM25"/>
    <mergeCell ref="BJ26:BJ28"/>
    <mergeCell ref="BL26:BL28"/>
    <mergeCell ref="BM26:BM28"/>
    <mergeCell ref="BL29:BL31"/>
    <mergeCell ref="AY23:AY25"/>
    <mergeCell ref="AZ23:AZ31"/>
    <mergeCell ref="BA23:BA25"/>
    <mergeCell ref="BB23:BB25"/>
    <mergeCell ref="BG23:BG25"/>
    <mergeCell ref="CS26:CS28"/>
    <mergeCell ref="CT26:CT28"/>
    <mergeCell ref="C29:C31"/>
    <mergeCell ref="F29:F31"/>
    <mergeCell ref="H29:H31"/>
    <mergeCell ref="I29:I31"/>
    <mergeCell ref="O29:O31"/>
    <mergeCell ref="R29:R31"/>
    <mergeCell ref="T29:T31"/>
    <mergeCell ref="U29:U31"/>
    <mergeCell ref="CS23:CS25"/>
    <mergeCell ref="CT23:CT25"/>
    <mergeCell ref="C26:C28"/>
    <mergeCell ref="F26:F28"/>
    <mergeCell ref="H26:H28"/>
    <mergeCell ref="I26:I28"/>
    <mergeCell ref="O26:O28"/>
    <mergeCell ref="R26:R28"/>
    <mergeCell ref="T26:T28"/>
    <mergeCell ref="CI23:CI25"/>
    <mergeCell ref="CN23:CN25"/>
    <mergeCell ref="CO23:CO31"/>
    <mergeCell ref="CQ23:CQ25"/>
    <mergeCell ref="CR23:CR31"/>
    <mergeCell ref="CI26:CI28"/>
    <mergeCell ref="CN26:CN28"/>
    <mergeCell ref="CH29:CH31"/>
    <mergeCell ref="CI29:CI31"/>
    <mergeCell ref="CN29:CN31"/>
    <mergeCell ref="CQ29:CQ31"/>
    <mergeCell ref="CS29:CS31"/>
    <mergeCell ref="CT29:CT31"/>
    <mergeCell ref="CQ26:CQ28"/>
    <mergeCell ref="CC23:CC25"/>
    <mergeCell ref="CD23:CD31"/>
    <mergeCell ref="CF23:CF25"/>
    <mergeCell ref="CG23:CG31"/>
    <mergeCell ref="CH23:CH25"/>
    <mergeCell ref="CC26:CC28"/>
    <mergeCell ref="CF26:CF28"/>
    <mergeCell ref="CH26:CH28"/>
    <mergeCell ref="CF29:CF31"/>
    <mergeCell ref="BR23:BR25"/>
    <mergeCell ref="BS23:BS31"/>
    <mergeCell ref="BU23:BU25"/>
    <mergeCell ref="BV23:BV31"/>
    <mergeCell ref="BW23:BW25"/>
    <mergeCell ref="BX23:BX25"/>
    <mergeCell ref="BR26:BR28"/>
    <mergeCell ref="BU26:BU28"/>
    <mergeCell ref="BW26:BW28"/>
    <mergeCell ref="BX26:BX28"/>
    <mergeCell ref="AY26:AY28"/>
    <mergeCell ref="BA26:BA28"/>
    <mergeCell ref="BB26:BB28"/>
    <mergeCell ref="BG26:BG28"/>
    <mergeCell ref="AO23:AO31"/>
    <mergeCell ref="AP23:AP25"/>
    <mergeCell ref="AQ23:AQ25"/>
    <mergeCell ref="AV23:AV25"/>
    <mergeCell ref="AW23:AW31"/>
    <mergeCell ref="AP26:AP28"/>
    <mergeCell ref="AQ26:AQ28"/>
    <mergeCell ref="AV26:AV28"/>
    <mergeCell ref="AQ29:AQ31"/>
    <mergeCell ref="AE23:AE25"/>
    <mergeCell ref="AF23:AF25"/>
    <mergeCell ref="AK23:AK25"/>
    <mergeCell ref="AL23:AL31"/>
    <mergeCell ref="AN23:AN25"/>
    <mergeCell ref="AE26:AE28"/>
    <mergeCell ref="AF26:AF28"/>
    <mergeCell ref="AK26:AK28"/>
    <mergeCell ref="AN26:AN28"/>
    <mergeCell ref="AE29:AE31"/>
    <mergeCell ref="AF29:AF31"/>
    <mergeCell ref="AK29:AK31"/>
    <mergeCell ref="AN29:AN31"/>
    <mergeCell ref="AP29:AP31"/>
    <mergeCell ref="U23:U25"/>
    <mergeCell ref="Z23:Z25"/>
    <mergeCell ref="AA23:AA31"/>
    <mergeCell ref="AC23:AC25"/>
    <mergeCell ref="AD23:AD31"/>
    <mergeCell ref="U26:U28"/>
    <mergeCell ref="Z26:Z28"/>
    <mergeCell ref="AC26:AC28"/>
    <mergeCell ref="Z29:Z31"/>
    <mergeCell ref="O23:O25"/>
    <mergeCell ref="P23:P31"/>
    <mergeCell ref="R23:R25"/>
    <mergeCell ref="S23:S31"/>
    <mergeCell ref="T23:T25"/>
    <mergeCell ref="C23:C25"/>
    <mergeCell ref="D23:D31"/>
    <mergeCell ref="F23:F25"/>
    <mergeCell ref="G23:G31"/>
    <mergeCell ref="H23:H25"/>
    <mergeCell ref="I23:I25"/>
    <mergeCell ref="AC29:AC31"/>
    <mergeCell ref="BM20:BM22"/>
    <mergeCell ref="BR20:BR22"/>
    <mergeCell ref="BU20:BU22"/>
    <mergeCell ref="BW20:BW22"/>
    <mergeCell ref="BX20:BX22"/>
    <mergeCell ref="CC20:CC22"/>
    <mergeCell ref="AV20:AV22"/>
    <mergeCell ref="AY20:AY22"/>
    <mergeCell ref="BA20:BA22"/>
    <mergeCell ref="BB20:BB22"/>
    <mergeCell ref="BG20:BG22"/>
    <mergeCell ref="BJ20:BJ22"/>
    <mergeCell ref="BH14:BH22"/>
    <mergeCell ref="BJ14:BJ16"/>
    <mergeCell ref="BK14:BK22"/>
    <mergeCell ref="BL14:BL16"/>
    <mergeCell ref="BM14:BM16"/>
    <mergeCell ref="BJ17:BJ19"/>
    <mergeCell ref="BL17:BL19"/>
    <mergeCell ref="BM17:BM19"/>
    <mergeCell ref="BL20:BL22"/>
    <mergeCell ref="AY14:AY16"/>
    <mergeCell ref="AZ14:AZ22"/>
    <mergeCell ref="BA14:BA16"/>
    <mergeCell ref="BB14:BB16"/>
    <mergeCell ref="BG14:BG16"/>
    <mergeCell ref="CS17:CS19"/>
    <mergeCell ref="CT17:CT19"/>
    <mergeCell ref="C20:C22"/>
    <mergeCell ref="F20:F22"/>
    <mergeCell ref="H20:H22"/>
    <mergeCell ref="I20:I22"/>
    <mergeCell ref="O20:O22"/>
    <mergeCell ref="R20:R22"/>
    <mergeCell ref="T20:T22"/>
    <mergeCell ref="U20:U22"/>
    <mergeCell ref="CS14:CS16"/>
    <mergeCell ref="CT14:CT16"/>
    <mergeCell ref="C17:C19"/>
    <mergeCell ref="F17:F19"/>
    <mergeCell ref="H17:H19"/>
    <mergeCell ref="I17:I19"/>
    <mergeCell ref="O17:O19"/>
    <mergeCell ref="R17:R19"/>
    <mergeCell ref="T17:T19"/>
    <mergeCell ref="CI14:CI16"/>
    <mergeCell ref="CN14:CN16"/>
    <mergeCell ref="CO14:CO22"/>
    <mergeCell ref="CQ14:CQ16"/>
    <mergeCell ref="CR14:CR22"/>
    <mergeCell ref="CI17:CI19"/>
    <mergeCell ref="CN17:CN19"/>
    <mergeCell ref="CH20:CH22"/>
    <mergeCell ref="CI20:CI22"/>
    <mergeCell ref="CN20:CN22"/>
    <mergeCell ref="CQ20:CQ22"/>
    <mergeCell ref="CS20:CS22"/>
    <mergeCell ref="CT20:CT22"/>
    <mergeCell ref="CQ17:CQ19"/>
    <mergeCell ref="CC14:CC16"/>
    <mergeCell ref="CD14:CD22"/>
    <mergeCell ref="CF14:CF16"/>
    <mergeCell ref="CG14:CG22"/>
    <mergeCell ref="CH14:CH16"/>
    <mergeCell ref="CC17:CC19"/>
    <mergeCell ref="CF17:CF19"/>
    <mergeCell ref="CH17:CH19"/>
    <mergeCell ref="CF20:CF22"/>
    <mergeCell ref="BR14:BR16"/>
    <mergeCell ref="BS14:BS22"/>
    <mergeCell ref="BU14:BU16"/>
    <mergeCell ref="BV14:BV22"/>
    <mergeCell ref="BW14:BW16"/>
    <mergeCell ref="BX14:BX16"/>
    <mergeCell ref="BR17:BR19"/>
    <mergeCell ref="BU17:BU19"/>
    <mergeCell ref="BW17:BW19"/>
    <mergeCell ref="BX17:BX19"/>
    <mergeCell ref="AY17:AY19"/>
    <mergeCell ref="BA17:BA19"/>
    <mergeCell ref="BB17:BB19"/>
    <mergeCell ref="BG17:BG19"/>
    <mergeCell ref="AO14:AO22"/>
    <mergeCell ref="AP14:AP16"/>
    <mergeCell ref="AQ14:AQ16"/>
    <mergeCell ref="AV14:AV16"/>
    <mergeCell ref="AW14:AW22"/>
    <mergeCell ref="AP17:AP19"/>
    <mergeCell ref="AQ17:AQ19"/>
    <mergeCell ref="AV17:AV19"/>
    <mergeCell ref="AQ20:AQ22"/>
    <mergeCell ref="AE14:AE16"/>
    <mergeCell ref="AF14:AF16"/>
    <mergeCell ref="AK14:AK16"/>
    <mergeCell ref="AL14:AL22"/>
    <mergeCell ref="AN14:AN16"/>
    <mergeCell ref="AE17:AE19"/>
    <mergeCell ref="AF17:AF19"/>
    <mergeCell ref="AK17:AK19"/>
    <mergeCell ref="AN17:AN19"/>
    <mergeCell ref="AE20:AE22"/>
    <mergeCell ref="AF20:AF22"/>
    <mergeCell ref="AK20:AK22"/>
    <mergeCell ref="AN20:AN22"/>
    <mergeCell ref="AP20:AP22"/>
    <mergeCell ref="U14:U16"/>
    <mergeCell ref="Z14:Z16"/>
    <mergeCell ref="AA14:AA22"/>
    <mergeCell ref="AC14:AC16"/>
    <mergeCell ref="AD14:AD22"/>
    <mergeCell ref="U17:U19"/>
    <mergeCell ref="Z17:Z19"/>
    <mergeCell ref="AC17:AC19"/>
    <mergeCell ref="Z20:Z22"/>
    <mergeCell ref="O14:O16"/>
    <mergeCell ref="P14:P22"/>
    <mergeCell ref="R14:R16"/>
    <mergeCell ref="S14:S22"/>
    <mergeCell ref="T14:T16"/>
    <mergeCell ref="C14:C16"/>
    <mergeCell ref="D14:D22"/>
    <mergeCell ref="F14:F16"/>
    <mergeCell ref="G14:G22"/>
    <mergeCell ref="H14:H16"/>
    <mergeCell ref="I14:I16"/>
    <mergeCell ref="AC20:AC22"/>
    <mergeCell ref="BM11:BM13"/>
    <mergeCell ref="BR11:BR13"/>
    <mergeCell ref="BU11:BU13"/>
    <mergeCell ref="BW11:BW13"/>
    <mergeCell ref="BX11:BX13"/>
    <mergeCell ref="CC11:CC13"/>
    <mergeCell ref="AV11:AV13"/>
    <mergeCell ref="AY11:AY13"/>
    <mergeCell ref="BA11:BA13"/>
    <mergeCell ref="BB11:BB13"/>
    <mergeCell ref="BG11:BG13"/>
    <mergeCell ref="BJ11:BJ13"/>
    <mergeCell ref="BH5:BH13"/>
    <mergeCell ref="BJ5:BJ7"/>
    <mergeCell ref="BK5:BK13"/>
    <mergeCell ref="BL5:BL7"/>
    <mergeCell ref="BM5:BM7"/>
    <mergeCell ref="BJ8:BJ10"/>
    <mergeCell ref="BL8:BL10"/>
    <mergeCell ref="BM8:BM10"/>
    <mergeCell ref="BL11:BL13"/>
    <mergeCell ref="AY5:AY7"/>
    <mergeCell ref="AZ5:AZ13"/>
    <mergeCell ref="BA5:BA7"/>
    <mergeCell ref="BB5:BB7"/>
    <mergeCell ref="BG5:BG7"/>
    <mergeCell ref="CS8:CS10"/>
    <mergeCell ref="CT8:CT10"/>
    <mergeCell ref="C11:C13"/>
    <mergeCell ref="F11:F13"/>
    <mergeCell ref="H11:H13"/>
    <mergeCell ref="I11:I13"/>
    <mergeCell ref="O11:O13"/>
    <mergeCell ref="R11:R13"/>
    <mergeCell ref="T11:T13"/>
    <mergeCell ref="U11:U13"/>
    <mergeCell ref="CS5:CS7"/>
    <mergeCell ref="CT5:CT7"/>
    <mergeCell ref="C8:C10"/>
    <mergeCell ref="F8:F10"/>
    <mergeCell ref="H8:H10"/>
    <mergeCell ref="I8:I10"/>
    <mergeCell ref="O8:O10"/>
    <mergeCell ref="R8:R10"/>
    <mergeCell ref="T8:T10"/>
    <mergeCell ref="CI5:CI7"/>
    <mergeCell ref="CN5:CN7"/>
    <mergeCell ref="CO5:CO13"/>
    <mergeCell ref="CQ5:CQ7"/>
    <mergeCell ref="CR5:CR13"/>
    <mergeCell ref="CI8:CI10"/>
    <mergeCell ref="CN8:CN10"/>
    <mergeCell ref="CH11:CH13"/>
    <mergeCell ref="CI11:CI13"/>
    <mergeCell ref="CN11:CN13"/>
    <mergeCell ref="CQ11:CQ13"/>
    <mergeCell ref="CS11:CS13"/>
    <mergeCell ref="CT11:CT13"/>
    <mergeCell ref="CQ8:CQ10"/>
    <mergeCell ref="CC5:CC7"/>
    <mergeCell ref="CD5:CD13"/>
    <mergeCell ref="CF5:CF7"/>
    <mergeCell ref="CG5:CG13"/>
    <mergeCell ref="CH5:CH7"/>
    <mergeCell ref="CC8:CC10"/>
    <mergeCell ref="CF8:CF10"/>
    <mergeCell ref="CH8:CH10"/>
    <mergeCell ref="CF11:CF13"/>
    <mergeCell ref="BR5:BR7"/>
    <mergeCell ref="BS5:BS13"/>
    <mergeCell ref="BU5:BU7"/>
    <mergeCell ref="BV5:BV13"/>
    <mergeCell ref="BW5:BW7"/>
    <mergeCell ref="BX5:BX7"/>
    <mergeCell ref="BR8:BR10"/>
    <mergeCell ref="BU8:BU10"/>
    <mergeCell ref="BW8:BW10"/>
    <mergeCell ref="BX8:BX10"/>
    <mergeCell ref="AY8:AY10"/>
    <mergeCell ref="BA8:BA10"/>
    <mergeCell ref="BB8:BB10"/>
    <mergeCell ref="BG8:BG10"/>
    <mergeCell ref="AO5:AO13"/>
    <mergeCell ref="AP5:AP7"/>
    <mergeCell ref="AQ5:AQ7"/>
    <mergeCell ref="AV5:AV7"/>
    <mergeCell ref="AW5:AW13"/>
    <mergeCell ref="AP8:AP10"/>
    <mergeCell ref="AQ8:AQ10"/>
    <mergeCell ref="AV8:AV10"/>
    <mergeCell ref="AQ11:AQ13"/>
    <mergeCell ref="AE5:AE7"/>
    <mergeCell ref="AF5:AF7"/>
    <mergeCell ref="AK5:AK7"/>
    <mergeCell ref="AL5:AL13"/>
    <mergeCell ref="AN5:AN7"/>
    <mergeCell ref="AE8:AE10"/>
    <mergeCell ref="AF8:AF10"/>
    <mergeCell ref="AK8:AK10"/>
    <mergeCell ref="AN8:AN10"/>
    <mergeCell ref="AE11:AE13"/>
    <mergeCell ref="AF11:AF13"/>
    <mergeCell ref="AK11:AK13"/>
    <mergeCell ref="AN11:AN13"/>
    <mergeCell ref="AP11:AP13"/>
    <mergeCell ref="U5:U7"/>
    <mergeCell ref="Z5:Z7"/>
    <mergeCell ref="AA5:AA13"/>
    <mergeCell ref="AC5:AC7"/>
    <mergeCell ref="AD5:AD13"/>
    <mergeCell ref="U8:U10"/>
    <mergeCell ref="Z8:Z10"/>
    <mergeCell ref="AC8:AC10"/>
    <mergeCell ref="Z11:Z13"/>
    <mergeCell ref="O5:O7"/>
    <mergeCell ref="P5:P13"/>
    <mergeCell ref="R5:R7"/>
    <mergeCell ref="S5:S13"/>
    <mergeCell ref="T5:T7"/>
    <mergeCell ref="C5:C7"/>
    <mergeCell ref="D5:D13"/>
    <mergeCell ref="F5:F7"/>
    <mergeCell ref="G5:G13"/>
    <mergeCell ref="H5:H7"/>
    <mergeCell ref="I5:I7"/>
    <mergeCell ref="AC11:AC13"/>
  </mergeCells>
  <phoneticPr fontId="4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85"/>
  <sheetViews>
    <sheetView tabSelected="1" topLeftCell="A7" zoomScaleNormal="100" workbookViewId="0">
      <selection activeCell="AB5" sqref="AB5:AB25"/>
    </sheetView>
  </sheetViews>
  <sheetFormatPr defaultColWidth="8.77734375" defaultRowHeight="13.8" x14ac:dyDescent="0.25"/>
  <cols>
    <col min="1" max="1" width="14.5546875" style="18" customWidth="1"/>
    <col min="2" max="2" width="12.77734375" style="36" customWidth="1"/>
    <col min="3" max="3" width="9.109375" style="16" customWidth="1"/>
    <col min="4" max="4" width="6.6640625" style="16" customWidth="1"/>
    <col min="5" max="5" width="12.77734375" style="36" customWidth="1"/>
    <col min="6" max="6" width="9.109375" style="17" customWidth="1"/>
    <col min="7" max="7" width="6.6640625" style="18" customWidth="1"/>
    <col min="8" max="8" width="7.44140625" style="16" customWidth="1"/>
    <col min="9" max="9" width="16.5546875" style="19" customWidth="1"/>
    <col min="10" max="11" width="8.77734375" style="16"/>
    <col min="12" max="12" width="14.5546875" style="16" customWidth="1"/>
    <col min="13" max="13" width="12.77734375" style="16" bestFit="1" customWidth="1"/>
    <col min="14" max="14" width="9.109375" style="16" customWidth="1"/>
    <col min="15" max="15" width="6.6640625" style="16" customWidth="1"/>
    <col min="16" max="16" width="12.77734375" style="18" bestFit="1" customWidth="1"/>
    <col min="17" max="17" width="9.109375" style="18" customWidth="1"/>
    <col min="18" max="18" width="6.6640625" style="18" customWidth="1"/>
    <col min="19" max="19" width="7.44140625" style="18" customWidth="1"/>
    <col min="20" max="20" width="16.5546875" style="18" customWidth="1"/>
    <col min="21" max="22" width="8.77734375" style="18"/>
    <col min="23" max="23" width="14.5546875" style="18" customWidth="1"/>
    <col min="24" max="24" width="12.77734375" style="18" bestFit="1" customWidth="1"/>
    <col min="25" max="25" width="9.109375" style="18" bestFit="1" customWidth="1"/>
    <col min="26" max="26" width="6.6640625" style="18" customWidth="1"/>
    <col min="27" max="27" width="12.77734375" style="18" bestFit="1" customWidth="1"/>
    <col min="28" max="28" width="9.109375" style="18" bestFit="1" customWidth="1"/>
    <col min="29" max="29" width="6.6640625" style="18" customWidth="1"/>
    <col min="30" max="30" width="7.44140625" style="18" customWidth="1"/>
    <col min="31" max="31" width="16.5546875" style="18" customWidth="1"/>
    <col min="32" max="33" width="8.77734375" style="18"/>
    <col min="34" max="34" width="14.5546875" style="18" bestFit="1" customWidth="1"/>
    <col min="35" max="35" width="12.77734375" style="18" bestFit="1" customWidth="1"/>
    <col min="36" max="36" width="9.109375" style="18" bestFit="1" customWidth="1"/>
    <col min="37" max="37" width="6.6640625" style="18" customWidth="1"/>
    <col min="38" max="38" width="12.77734375" style="18" bestFit="1" customWidth="1"/>
    <col min="39" max="39" width="9.109375" style="18" bestFit="1" customWidth="1"/>
    <col min="40" max="40" width="6.6640625" style="18" customWidth="1"/>
    <col min="41" max="41" width="7.44140625" style="18" customWidth="1"/>
    <col min="42" max="42" width="16.5546875" style="18" customWidth="1"/>
    <col min="43" max="44" width="8.77734375" style="18"/>
    <col min="45" max="45" width="14.5546875" style="18" customWidth="1"/>
    <col min="46" max="46" width="12.77734375" style="18" bestFit="1" customWidth="1"/>
    <col min="47" max="47" width="9.109375" style="18" bestFit="1" customWidth="1"/>
    <col min="48" max="48" width="6.6640625" style="18" customWidth="1"/>
    <col min="49" max="49" width="12.77734375" style="18" bestFit="1" customWidth="1"/>
    <col min="50" max="50" width="9.109375" style="18" bestFit="1" customWidth="1"/>
    <col min="51" max="51" width="6.6640625" style="18" customWidth="1"/>
    <col min="52" max="52" width="7.44140625" style="18" customWidth="1"/>
    <col min="53" max="53" width="16.5546875" style="18" customWidth="1"/>
    <col min="54" max="55" width="8.77734375" style="18"/>
    <col min="56" max="56" width="14.5546875" style="18" customWidth="1"/>
    <col min="57" max="57" width="12.77734375" style="18" bestFit="1" customWidth="1"/>
    <col min="58" max="58" width="9.109375" style="18" bestFit="1" customWidth="1"/>
    <col min="59" max="59" width="6.6640625" style="18" customWidth="1"/>
    <col min="60" max="60" width="12.77734375" style="18" bestFit="1" customWidth="1"/>
    <col min="61" max="61" width="9.109375" style="18" bestFit="1" customWidth="1"/>
    <col min="62" max="62" width="6.6640625" style="18" customWidth="1"/>
    <col min="63" max="63" width="7.44140625" style="18" customWidth="1"/>
    <col min="64" max="64" width="16.5546875" style="18" customWidth="1"/>
    <col min="65" max="66" width="8.77734375" style="18"/>
    <col min="67" max="67" width="14.5546875" style="18" customWidth="1"/>
    <col min="68" max="68" width="12.77734375" style="18" bestFit="1" customWidth="1"/>
    <col min="69" max="69" width="9.109375" style="18" bestFit="1" customWidth="1"/>
    <col min="70" max="70" width="6.6640625" style="18" customWidth="1"/>
    <col min="71" max="71" width="12.77734375" style="18" bestFit="1" customWidth="1"/>
    <col min="72" max="72" width="9.109375" style="18" bestFit="1" customWidth="1"/>
    <col min="73" max="73" width="6.6640625" style="18" customWidth="1"/>
    <col min="74" max="74" width="7.44140625" style="18" customWidth="1"/>
    <col min="75" max="75" width="16.5546875" style="18" customWidth="1"/>
    <col min="76" max="16384" width="8.77734375" style="18"/>
  </cols>
  <sheetData>
    <row r="1" spans="1:75" x14ac:dyDescent="0.25">
      <c r="A1" s="51" t="s">
        <v>186</v>
      </c>
      <c r="B1" s="51"/>
      <c r="C1" s="51"/>
      <c r="D1" s="51"/>
      <c r="E1" s="51"/>
      <c r="F1" s="51"/>
      <c r="G1" s="51"/>
    </row>
    <row r="2" spans="1:75" x14ac:dyDescent="0.25">
      <c r="A2" s="51"/>
      <c r="B2" s="51"/>
      <c r="C2" s="51"/>
      <c r="D2" s="51"/>
      <c r="E2" s="51"/>
      <c r="F2" s="51"/>
      <c r="G2" s="51"/>
    </row>
    <row r="3" spans="1:75" s="32" customFormat="1" x14ac:dyDescent="0.25">
      <c r="A3" s="29" t="s">
        <v>187</v>
      </c>
      <c r="B3" s="40"/>
      <c r="C3" s="30"/>
      <c r="D3" s="30"/>
      <c r="E3" s="40"/>
      <c r="F3" s="31"/>
      <c r="H3" s="30"/>
      <c r="I3" s="33"/>
      <c r="J3" s="30"/>
      <c r="K3" s="30"/>
      <c r="L3" s="29" t="s">
        <v>188</v>
      </c>
      <c r="M3" s="30"/>
      <c r="N3" s="30"/>
      <c r="O3" s="30"/>
      <c r="W3" s="29" t="s">
        <v>189</v>
      </c>
      <c r="AH3" s="29" t="s">
        <v>190</v>
      </c>
      <c r="AS3" s="29" t="s">
        <v>191</v>
      </c>
      <c r="BD3" s="29" t="s">
        <v>192</v>
      </c>
      <c r="BO3" s="29" t="s">
        <v>193</v>
      </c>
    </row>
    <row r="4" spans="1:75" s="16" customFormat="1" ht="18" x14ac:dyDescent="0.25">
      <c r="A4" s="20" t="s">
        <v>194</v>
      </c>
      <c r="B4" s="23" t="s">
        <v>195</v>
      </c>
      <c r="C4" s="20" t="s">
        <v>196</v>
      </c>
      <c r="D4" s="20"/>
      <c r="E4" s="24" t="s">
        <v>197</v>
      </c>
      <c r="F4" s="20" t="s">
        <v>196</v>
      </c>
      <c r="G4" s="22"/>
      <c r="H4" s="22" t="s">
        <v>73</v>
      </c>
      <c r="I4" s="34" t="s">
        <v>74</v>
      </c>
      <c r="K4" s="26"/>
      <c r="L4" s="20" t="s">
        <v>194</v>
      </c>
      <c r="M4" s="23" t="s">
        <v>195</v>
      </c>
      <c r="N4" s="20" t="s">
        <v>196</v>
      </c>
      <c r="O4" s="20"/>
      <c r="P4" s="24" t="s">
        <v>197</v>
      </c>
      <c r="Q4" s="20" t="s">
        <v>196</v>
      </c>
      <c r="R4" s="22"/>
      <c r="S4" s="22" t="s">
        <v>73</v>
      </c>
      <c r="T4" s="34" t="s">
        <v>74</v>
      </c>
      <c r="W4" s="20" t="s">
        <v>194</v>
      </c>
      <c r="X4" s="23" t="s">
        <v>195</v>
      </c>
      <c r="Y4" s="20" t="s">
        <v>196</v>
      </c>
      <c r="Z4" s="20"/>
      <c r="AA4" s="37" t="s">
        <v>197</v>
      </c>
      <c r="AB4" s="20" t="s">
        <v>196</v>
      </c>
      <c r="AC4" s="22"/>
      <c r="AD4" s="22" t="s">
        <v>73</v>
      </c>
      <c r="AE4" s="34" t="s">
        <v>74</v>
      </c>
      <c r="AH4" s="20" t="s">
        <v>194</v>
      </c>
      <c r="AI4" s="23" t="s">
        <v>195</v>
      </c>
      <c r="AJ4" s="20" t="s">
        <v>196</v>
      </c>
      <c r="AK4" s="20"/>
      <c r="AL4" s="37" t="s">
        <v>197</v>
      </c>
      <c r="AM4" s="20" t="s">
        <v>196</v>
      </c>
      <c r="AN4" s="22"/>
      <c r="AO4" s="22" t="s">
        <v>73</v>
      </c>
      <c r="AP4" s="34" t="s">
        <v>74</v>
      </c>
      <c r="AS4" s="20" t="s">
        <v>194</v>
      </c>
      <c r="AT4" s="23" t="s">
        <v>195</v>
      </c>
      <c r="AU4" s="20" t="s">
        <v>196</v>
      </c>
      <c r="AV4" s="20"/>
      <c r="AW4" s="37" t="s">
        <v>197</v>
      </c>
      <c r="AX4" s="20" t="s">
        <v>196</v>
      </c>
      <c r="AY4" s="22"/>
      <c r="AZ4" s="22" t="s">
        <v>73</v>
      </c>
      <c r="BA4" s="34" t="s">
        <v>74</v>
      </c>
      <c r="BD4" s="20" t="s">
        <v>194</v>
      </c>
      <c r="BE4" s="23" t="s">
        <v>195</v>
      </c>
      <c r="BF4" s="20" t="s">
        <v>196</v>
      </c>
      <c r="BG4" s="20"/>
      <c r="BH4" s="24" t="s">
        <v>197</v>
      </c>
      <c r="BI4" s="20" t="s">
        <v>196</v>
      </c>
      <c r="BJ4" s="22"/>
      <c r="BK4" s="22" t="s">
        <v>73</v>
      </c>
      <c r="BL4" s="34" t="s">
        <v>74</v>
      </c>
      <c r="BO4" s="20" t="s">
        <v>194</v>
      </c>
      <c r="BP4" s="23" t="s">
        <v>195</v>
      </c>
      <c r="BQ4" s="20" t="s">
        <v>196</v>
      </c>
      <c r="BR4" s="20"/>
      <c r="BS4" s="37" t="s">
        <v>197</v>
      </c>
      <c r="BT4" s="20" t="s">
        <v>196</v>
      </c>
      <c r="BU4" s="22"/>
      <c r="BV4" s="22" t="s">
        <v>73</v>
      </c>
      <c r="BW4" s="34" t="s">
        <v>74</v>
      </c>
    </row>
    <row r="5" spans="1:75" s="16" customFormat="1" x14ac:dyDescent="0.25">
      <c r="A5" s="20" t="s">
        <v>198</v>
      </c>
      <c r="B5" s="20">
        <v>29.711580694416899</v>
      </c>
      <c r="C5" s="49">
        <f>(B5+B6+B7)/3</f>
        <v>29.518656156533435</v>
      </c>
      <c r="D5" s="49">
        <f>(C5+C8+C11)/3</f>
        <v>29.786280158389982</v>
      </c>
      <c r="E5" s="20">
        <v>27.492384710922899</v>
      </c>
      <c r="F5" s="50">
        <f>(E5+E6+E7)/3</f>
        <v>27.483532842956198</v>
      </c>
      <c r="G5" s="49">
        <f>(F5+F8+F11)/3</f>
        <v>27.639780817053161</v>
      </c>
      <c r="H5" s="49">
        <f>(C5-F5)-(29.79-27.64)</f>
        <v>-0.11487668642276105</v>
      </c>
      <c r="I5" s="48">
        <f>2^-H5</f>
        <v>1.0828824827763925</v>
      </c>
      <c r="K5" s="26"/>
      <c r="L5" s="20" t="s">
        <v>198</v>
      </c>
      <c r="M5" s="20">
        <v>26.936138153076101</v>
      </c>
      <c r="N5" s="49">
        <f>(M5+M6+M7)/3</f>
        <v>27.020070139566997</v>
      </c>
      <c r="O5" s="49">
        <f>(N5+N8+N11)/3</f>
        <v>27.116440073649049</v>
      </c>
      <c r="P5" s="20">
        <v>27.532838821411101</v>
      </c>
      <c r="Q5" s="50">
        <f>(P5+P6+P7)/3</f>
        <v>27.643633778889935</v>
      </c>
      <c r="R5" s="49">
        <f>(Q5+Q8+Q11)/3</f>
        <v>27.688225979275149</v>
      </c>
      <c r="S5" s="49">
        <f>(N5-Q5)-(27.12-27.69)</f>
        <v>-5.3563639322938172E-2</v>
      </c>
      <c r="T5" s="48">
        <f>2^-S5</f>
        <v>1.0378253201648493</v>
      </c>
      <c r="W5" s="20" t="s">
        <v>198</v>
      </c>
      <c r="X5" s="20">
        <v>31.314363479614201</v>
      </c>
      <c r="Y5" s="49">
        <f>(X5+X6+X7)/3</f>
        <v>30.992462031046529</v>
      </c>
      <c r="Z5" s="49">
        <f>(Y5+Y8+Y11)/3</f>
        <v>31.225720098349246</v>
      </c>
      <c r="AA5" s="38">
        <v>27.6375827789306</v>
      </c>
      <c r="AB5" s="50">
        <f>(AA5+AA6+AA7)/3</f>
        <v>27.445951271057066</v>
      </c>
      <c r="AC5" s="49">
        <f>(AB5+AB8+AB11)/3</f>
        <v>27.721520932515414</v>
      </c>
      <c r="AD5" s="49">
        <f>(Y5-AB5)-(31.23-27.72)</f>
        <v>3.6510759989461405E-2</v>
      </c>
      <c r="AE5" s="48">
        <f>2^-AD5</f>
        <v>0.97501021575007485</v>
      </c>
      <c r="AH5" s="20" t="s">
        <v>198</v>
      </c>
      <c r="AI5" s="20">
        <v>22.147874069213799</v>
      </c>
      <c r="AJ5" s="49">
        <f>(AI5+AI6+AI7)/3</f>
        <v>22.562116368611601</v>
      </c>
      <c r="AK5" s="49">
        <f>(AJ5+AJ8+AJ11)/3</f>
        <v>23.073297915988444</v>
      </c>
      <c r="AL5" s="38">
        <v>27.5816856384277</v>
      </c>
      <c r="AM5" s="50">
        <f>(AL5+AL6+AL7)/3</f>
        <v>27.560980669657368</v>
      </c>
      <c r="AN5" s="49">
        <f>(AM5+AM8+AM11)/3</f>
        <v>28.078713671366344</v>
      </c>
      <c r="AO5" s="49">
        <f>(AJ5-AM5)-(23.07-28.08)</f>
        <v>1.1135698954230833E-2</v>
      </c>
      <c r="AP5" s="48">
        <f>2^-AO5</f>
        <v>0.99231103416769251</v>
      </c>
      <c r="AS5" s="20" t="s">
        <v>199</v>
      </c>
      <c r="AT5" s="20">
        <v>27.901146316528301</v>
      </c>
      <c r="AU5" s="49">
        <f>(AT5+AT6+AT7)/3</f>
        <v>28.179726219177201</v>
      </c>
      <c r="AV5" s="49">
        <f>(AU5+AU8+AU11)/3</f>
        <v>28.44477793375647</v>
      </c>
      <c r="AW5" s="39">
        <v>28.102973556518499</v>
      </c>
      <c r="AX5" s="50">
        <f>(AW5+AW6+AW7)/3</f>
        <v>28.013029607137</v>
      </c>
      <c r="AY5" s="49">
        <f>(AX5+AX8+AX11)/3</f>
        <v>28.250804540846037</v>
      </c>
      <c r="AZ5" s="49">
        <f>(AU5-AX5)-(28.44-28.25)</f>
        <v>-2.3303387959799693E-2</v>
      </c>
      <c r="BA5" s="48">
        <f>2^-AZ5</f>
        <v>1.0162838374017213</v>
      </c>
      <c r="BD5" s="20" t="s">
        <v>198</v>
      </c>
      <c r="BE5" s="20">
        <v>26.9061985015869</v>
      </c>
      <c r="BF5" s="49">
        <f>(BE5+BE6+BE7)/3</f>
        <v>26.880973498026503</v>
      </c>
      <c r="BG5" s="49">
        <f>(BF5+BF8+BF11)/3</f>
        <v>27.230399576822872</v>
      </c>
      <c r="BH5" s="25">
        <v>27.584354400634766</v>
      </c>
      <c r="BI5" s="50">
        <f>(BH5+BH6+BH7)/3</f>
        <v>28.07050355275469</v>
      </c>
      <c r="BJ5" s="49">
        <f>(BI5+BI8+BI11)/3</f>
        <v>28.500283326043</v>
      </c>
      <c r="BK5" s="49">
        <f>(BF5-BI5)-(27.23-28.5)</f>
        <v>8.0469945271811838E-2</v>
      </c>
      <c r="BL5" s="48">
        <f>2^-BK5</f>
        <v>0.94574952692086367</v>
      </c>
      <c r="BO5" s="20" t="s">
        <v>198</v>
      </c>
      <c r="BP5" s="20">
        <v>21.444816589355401</v>
      </c>
      <c r="BQ5" s="49">
        <f>(BP5+BP6+BP7)/3</f>
        <v>21.242935434977166</v>
      </c>
      <c r="BR5" s="49">
        <f>(BQ5+BQ8+BQ11)/3</f>
        <v>21.337930488586395</v>
      </c>
      <c r="BS5" s="38">
        <v>28.143356323242099</v>
      </c>
      <c r="BT5" s="50">
        <f>(BS5+BS6+BS7)/3</f>
        <v>28.209851773579832</v>
      </c>
      <c r="BU5" s="49">
        <f>(BT5+BT8+BT11)/3</f>
        <v>28.315846676296601</v>
      </c>
      <c r="BV5" s="49">
        <f>(BQ5-BT5)-(21.34-28.32)</f>
        <v>1.3083661397335078E-2</v>
      </c>
      <c r="BW5" s="48">
        <f>2^-BV5</f>
        <v>0.99097209546127141</v>
      </c>
    </row>
    <row r="6" spans="1:75" s="16" customFormat="1" x14ac:dyDescent="0.25">
      <c r="A6" s="20" t="s">
        <v>200</v>
      </c>
      <c r="B6" s="20">
        <v>29.1590649519833</v>
      </c>
      <c r="C6" s="49"/>
      <c r="D6" s="49"/>
      <c r="E6" s="20">
        <v>27.8080143083228</v>
      </c>
      <c r="F6" s="50"/>
      <c r="G6" s="49"/>
      <c r="H6" s="49"/>
      <c r="I6" s="48"/>
      <c r="J6" s="35"/>
      <c r="K6" s="26"/>
      <c r="L6" s="20" t="s">
        <v>200</v>
      </c>
      <c r="M6" s="20">
        <v>27.170668792724602</v>
      </c>
      <c r="N6" s="49"/>
      <c r="O6" s="49"/>
      <c r="P6" s="20">
        <v>27.687762069702099</v>
      </c>
      <c r="Q6" s="50"/>
      <c r="R6" s="49"/>
      <c r="S6" s="49"/>
      <c r="T6" s="48"/>
      <c r="W6" s="20" t="s">
        <v>200</v>
      </c>
      <c r="X6" s="20">
        <v>31.037227249145499</v>
      </c>
      <c r="Y6" s="49"/>
      <c r="Z6" s="49"/>
      <c r="AA6" s="38">
        <v>27.0543197631835</v>
      </c>
      <c r="AB6" s="50"/>
      <c r="AC6" s="49"/>
      <c r="AD6" s="49"/>
      <c r="AE6" s="48"/>
      <c r="AH6" s="20" t="s">
        <v>200</v>
      </c>
      <c r="AI6" s="25">
        <v>22.709692001342699</v>
      </c>
      <c r="AJ6" s="49"/>
      <c r="AK6" s="49"/>
      <c r="AL6" s="39">
        <v>27.4069423675537</v>
      </c>
      <c r="AM6" s="50"/>
      <c r="AN6" s="49"/>
      <c r="AO6" s="49"/>
      <c r="AP6" s="48"/>
      <c r="AS6" s="20" t="s">
        <v>200</v>
      </c>
      <c r="AT6" s="20">
        <v>28.058306121826099</v>
      </c>
      <c r="AU6" s="49"/>
      <c r="AV6" s="49"/>
      <c r="AW6" s="38">
        <v>27.9564189910888</v>
      </c>
      <c r="AX6" s="50"/>
      <c r="AY6" s="49"/>
      <c r="AZ6" s="49"/>
      <c r="BA6" s="48"/>
      <c r="BD6" s="20" t="s">
        <v>200</v>
      </c>
      <c r="BE6" s="25">
        <v>26.522415161132812</v>
      </c>
      <c r="BF6" s="49"/>
      <c r="BG6" s="49"/>
      <c r="BH6" s="20">
        <v>27.889986038208001</v>
      </c>
      <c r="BI6" s="50"/>
      <c r="BJ6" s="49"/>
      <c r="BK6" s="49"/>
      <c r="BL6" s="48"/>
      <c r="BO6" s="20" t="s">
        <v>200</v>
      </c>
      <c r="BP6" s="20">
        <v>21.0077209472656</v>
      </c>
      <c r="BQ6" s="49"/>
      <c r="BR6" s="49"/>
      <c r="BS6" s="38">
        <v>28.3096805572509</v>
      </c>
      <c r="BT6" s="50"/>
      <c r="BU6" s="49"/>
      <c r="BV6" s="49"/>
      <c r="BW6" s="48"/>
    </row>
    <row r="7" spans="1:75" s="16" customFormat="1" x14ac:dyDescent="0.25">
      <c r="A7" s="20" t="s">
        <v>201</v>
      </c>
      <c r="B7" s="20">
        <v>29.685322823200099</v>
      </c>
      <c r="C7" s="49"/>
      <c r="D7" s="49"/>
      <c r="E7" s="20">
        <v>27.150199509622901</v>
      </c>
      <c r="F7" s="50"/>
      <c r="G7" s="49"/>
      <c r="H7" s="49"/>
      <c r="I7" s="48"/>
      <c r="J7" s="26"/>
      <c r="L7" s="20" t="s">
        <v>201</v>
      </c>
      <c r="M7" s="20">
        <v>26.953403472900298</v>
      </c>
      <c r="N7" s="49"/>
      <c r="O7" s="49"/>
      <c r="P7" s="20">
        <v>27.710300445556602</v>
      </c>
      <c r="Q7" s="50"/>
      <c r="R7" s="49"/>
      <c r="S7" s="49"/>
      <c r="T7" s="48"/>
      <c r="W7" s="20" t="s">
        <v>201</v>
      </c>
      <c r="X7" s="25">
        <v>30.625795364379883</v>
      </c>
      <c r="Y7" s="49"/>
      <c r="Z7" s="49"/>
      <c r="AA7" s="38">
        <v>27.6459512710571</v>
      </c>
      <c r="AB7" s="50"/>
      <c r="AC7" s="49"/>
      <c r="AD7" s="49"/>
      <c r="AE7" s="48"/>
      <c r="AH7" s="20" t="s">
        <v>201</v>
      </c>
      <c r="AI7" s="25">
        <v>22.828783035278299</v>
      </c>
      <c r="AJ7" s="49"/>
      <c r="AK7" s="49"/>
      <c r="AL7" s="39">
        <v>27.694314002990701</v>
      </c>
      <c r="AM7" s="50"/>
      <c r="AN7" s="49"/>
      <c r="AO7" s="49"/>
      <c r="AP7" s="48"/>
      <c r="AS7" s="20" t="s">
        <v>201</v>
      </c>
      <c r="AT7" s="20">
        <v>28.5797262191772</v>
      </c>
      <c r="AU7" s="49"/>
      <c r="AV7" s="49"/>
      <c r="AW7" s="38">
        <v>27.9796962738037</v>
      </c>
      <c r="AX7" s="50"/>
      <c r="AY7" s="49"/>
      <c r="AZ7" s="49"/>
      <c r="BA7" s="48"/>
      <c r="BD7" s="20" t="s">
        <v>201</v>
      </c>
      <c r="BE7" s="25">
        <v>27.214306831359799</v>
      </c>
      <c r="BF7" s="49"/>
      <c r="BG7" s="49"/>
      <c r="BH7" s="20">
        <v>28.737170219421301</v>
      </c>
      <c r="BI7" s="50"/>
      <c r="BJ7" s="49"/>
      <c r="BK7" s="49"/>
      <c r="BL7" s="48"/>
      <c r="BO7" s="20" t="s">
        <v>201</v>
      </c>
      <c r="BP7" s="20">
        <v>21.276268768310501</v>
      </c>
      <c r="BQ7" s="49"/>
      <c r="BR7" s="49"/>
      <c r="BS7" s="38">
        <v>28.1765184402465</v>
      </c>
      <c r="BT7" s="50"/>
      <c r="BU7" s="49"/>
      <c r="BV7" s="49"/>
      <c r="BW7" s="48"/>
    </row>
    <row r="8" spans="1:75" s="16" customFormat="1" x14ac:dyDescent="0.25">
      <c r="A8" s="20" t="s">
        <v>202</v>
      </c>
      <c r="B8" s="20">
        <v>30.0507518231441</v>
      </c>
      <c r="C8" s="49">
        <f t="shared" ref="C8" si="0">(B8+B9+B10)/3</f>
        <v>30.213344968460174</v>
      </c>
      <c r="D8" s="49"/>
      <c r="E8" s="20">
        <v>27.942981398561901</v>
      </c>
      <c r="F8" s="50">
        <f t="shared" ref="F8" si="1">(E8+E9+E10)/3</f>
        <v>28.000882613816771</v>
      </c>
      <c r="G8" s="49"/>
      <c r="H8" s="49">
        <f t="shared" ref="H8" si="2">(C8-F8)-(29.79-27.64)</f>
        <v>6.2462354643404439E-2</v>
      </c>
      <c r="I8" s="48">
        <f t="shared" ref="I8" si="3">2^-H8</f>
        <v>0.95762826850701044</v>
      </c>
      <c r="L8" s="20" t="s">
        <v>79</v>
      </c>
      <c r="M8" s="20">
        <v>27.869213104248001</v>
      </c>
      <c r="N8" s="49">
        <f t="shared" ref="N8" si="4">(M8+M9+M10)/3</f>
        <v>27.50512688954667</v>
      </c>
      <c r="O8" s="49"/>
      <c r="P8" s="20">
        <v>28.126384735107422</v>
      </c>
      <c r="Q8" s="50">
        <f t="shared" ref="Q8" si="5">(P8+P9+P10)/3</f>
        <v>28.14363447825113</v>
      </c>
      <c r="R8" s="49"/>
      <c r="S8" s="49">
        <f t="shared" ref="S8" si="6">(N8-Q8)-(27.12-27.69)</f>
        <v>-6.8507588704459721E-2</v>
      </c>
      <c r="T8" s="48">
        <f t="shared" ref="T8" si="7">2^-S8</f>
        <v>1.048631354448857</v>
      </c>
      <c r="W8" s="20" t="s">
        <v>79</v>
      </c>
      <c r="X8" s="20">
        <v>31.508082580566398</v>
      </c>
      <c r="Y8" s="49">
        <f>(X8+X9+X10)/2</f>
        <v>31.398698075809548</v>
      </c>
      <c r="Z8" s="49"/>
      <c r="AA8" s="38">
        <v>28.266241836547799</v>
      </c>
      <c r="AB8" s="50">
        <f t="shared" ref="AB8" si="8">(AA8+AA9+AA10)/3</f>
        <v>28.003061548868761</v>
      </c>
      <c r="AC8" s="49"/>
      <c r="AD8" s="49">
        <f t="shared" ref="AD8" si="9">(Y8-AB8)-(31.23-27.72)</f>
        <v>-0.11436347305921402</v>
      </c>
      <c r="AE8" s="48">
        <f t="shared" ref="AE8" si="10">2^-AD8</f>
        <v>1.0824973349050915</v>
      </c>
      <c r="AH8" s="20" t="s">
        <v>79</v>
      </c>
      <c r="AI8" s="20">
        <v>23.059114837646401</v>
      </c>
      <c r="AJ8" s="49">
        <f t="shared" ref="AJ8" si="11">(AI8+AI9+AI10)/3</f>
        <v>23.427920188903766</v>
      </c>
      <c r="AK8" s="49"/>
      <c r="AL8" s="38">
        <v>28.623800277709901</v>
      </c>
      <c r="AM8" s="50">
        <f t="shared" ref="AM8" si="12">(AL8+AL9+AL10)/3</f>
        <v>28.398811403910269</v>
      </c>
      <c r="AN8" s="49"/>
      <c r="AO8" s="49">
        <f t="shared" ref="AO8" si="13">(AJ8-AM8)-(23.07-28.08)</f>
        <v>3.9108784993494794E-2</v>
      </c>
      <c r="AP8" s="48">
        <f t="shared" ref="AP8" si="14">2^-AO8</f>
        <v>0.97325598398587987</v>
      </c>
      <c r="AS8" s="20" t="s">
        <v>79</v>
      </c>
      <c r="AT8" s="20">
        <v>28.956472396850501</v>
      </c>
      <c r="AU8" s="49">
        <f t="shared" ref="AU8" si="15">(AT8+AT9+AT10)/3</f>
        <v>28.551166852315202</v>
      </c>
      <c r="AV8" s="49"/>
      <c r="AW8" s="38">
        <v>28.414150238037099</v>
      </c>
      <c r="AX8" s="50">
        <f t="shared" ref="AX8" si="16">(AW8+AW9+AW10)/3</f>
        <v>28.362578328450468</v>
      </c>
      <c r="AY8" s="49"/>
      <c r="AZ8" s="49">
        <f t="shared" ref="AZ8" si="17">(AU8-AX8)-(28.44-28.25)</f>
        <v>-1.4114761352672645E-3</v>
      </c>
      <c r="BA8" s="48">
        <f t="shared" ref="BA8" si="18">2^-AZ8</f>
        <v>1.0009788394545389</v>
      </c>
      <c r="BD8" s="20" t="s">
        <v>79</v>
      </c>
      <c r="BE8" s="20">
        <v>27.547874450683501</v>
      </c>
      <c r="BF8" s="49">
        <f t="shared" ref="BF8" si="19">(BE8+BE9+BE10)/3</f>
        <v>27.494035339355403</v>
      </c>
      <c r="BG8" s="49"/>
      <c r="BH8" s="20">
        <v>28.833905410766601</v>
      </c>
      <c r="BI8" s="50">
        <f t="shared" ref="BI8" si="20">(BH8+BH9+BH10)/3</f>
        <v>28.79125143686927</v>
      </c>
      <c r="BJ8" s="49"/>
      <c r="BK8" s="49">
        <f t="shared" ref="BK8" si="21">(BF8-BI8)-(27.23-28.5)</f>
        <v>-2.721609751386822E-2</v>
      </c>
      <c r="BL8" s="48">
        <f t="shared" ref="BL8" si="22">2^-BK8</f>
        <v>1.0190438250927039</v>
      </c>
      <c r="BO8" s="20" t="s">
        <v>79</v>
      </c>
      <c r="BP8" s="20">
        <v>21.211927413940401</v>
      </c>
      <c r="BQ8" s="49">
        <f t="shared" ref="BQ8" si="23">(BP8+BP9+BP10)/3</f>
        <v>21.300544357299767</v>
      </c>
      <c r="BR8" s="49"/>
      <c r="BS8" s="38">
        <v>28.032762527465799</v>
      </c>
      <c r="BT8" s="50">
        <f t="shared" ref="BT8" si="24">(BS8+BS9+BS10)/3</f>
        <v>28.306830914815233</v>
      </c>
      <c r="BU8" s="49"/>
      <c r="BV8" s="49">
        <f t="shared" ref="BV8" si="25">(BQ8-BT8)-(21.34-28.32)</f>
        <v>-2.6286557515465603E-2</v>
      </c>
      <c r="BW8" s="48">
        <f t="shared" ref="BW8" si="26">2^-BV8</f>
        <v>1.0183874584480375</v>
      </c>
    </row>
    <row r="9" spans="1:75" s="16" customFormat="1" x14ac:dyDescent="0.25">
      <c r="A9" s="20" t="s">
        <v>80</v>
      </c>
      <c r="B9" s="20">
        <v>30.142604780442898</v>
      </c>
      <c r="C9" s="49"/>
      <c r="D9" s="49"/>
      <c r="E9" s="20">
        <v>28.125450495738299</v>
      </c>
      <c r="F9" s="50"/>
      <c r="G9" s="49"/>
      <c r="H9" s="49"/>
      <c r="I9" s="48"/>
      <c r="L9" s="20" t="s">
        <v>80</v>
      </c>
      <c r="M9" s="20">
        <v>27.074374008178701</v>
      </c>
      <c r="N9" s="49"/>
      <c r="O9" s="49"/>
      <c r="P9" s="20">
        <v>27.827550888061499</v>
      </c>
      <c r="Q9" s="50"/>
      <c r="R9" s="49"/>
      <c r="S9" s="49"/>
      <c r="T9" s="48"/>
      <c r="W9" s="20" t="s">
        <v>80</v>
      </c>
      <c r="X9" s="20">
        <v>31.289313571052698</v>
      </c>
      <c r="Y9" s="49"/>
      <c r="Z9" s="49"/>
      <c r="AA9" s="38">
        <v>28.006547927856399</v>
      </c>
      <c r="AB9" s="50"/>
      <c r="AC9" s="49"/>
      <c r="AD9" s="49"/>
      <c r="AE9" s="48"/>
      <c r="AH9" s="20" t="s">
        <v>80</v>
      </c>
      <c r="AI9" s="20">
        <v>23.516725540161101</v>
      </c>
      <c r="AJ9" s="49"/>
      <c r="AK9" s="49"/>
      <c r="AL9" s="38">
        <v>28.040489196777301</v>
      </c>
      <c r="AM9" s="50"/>
      <c r="AN9" s="49"/>
      <c r="AO9" s="49"/>
      <c r="AP9" s="48"/>
      <c r="AS9" s="20" t="s">
        <v>80</v>
      </c>
      <c r="AT9" s="20">
        <v>28.4791946411132</v>
      </c>
      <c r="AU9" s="49"/>
      <c r="AV9" s="49"/>
      <c r="AW9" s="38">
        <v>28.244339752197199</v>
      </c>
      <c r="AX9" s="50"/>
      <c r="AY9" s="49"/>
      <c r="AZ9" s="49"/>
      <c r="BA9" s="48"/>
      <c r="BD9" s="20" t="s">
        <v>80</v>
      </c>
      <c r="BE9" s="20">
        <v>27.240196228027301</v>
      </c>
      <c r="BF9" s="49"/>
      <c r="BG9" s="49"/>
      <c r="BH9" s="25">
        <v>28.515264129638599</v>
      </c>
      <c r="BI9" s="50"/>
      <c r="BJ9" s="49"/>
      <c r="BK9" s="49"/>
      <c r="BL9" s="48"/>
      <c r="BO9" s="20" t="s">
        <v>80</v>
      </c>
      <c r="BP9" s="20">
        <v>21.489161300659099</v>
      </c>
      <c r="BQ9" s="49"/>
      <c r="BR9" s="49"/>
      <c r="BS9" s="38">
        <v>28.614232635497999</v>
      </c>
      <c r="BT9" s="50"/>
      <c r="BU9" s="49"/>
      <c r="BV9" s="49"/>
      <c r="BW9" s="48"/>
    </row>
    <row r="10" spans="1:75" s="16" customFormat="1" x14ac:dyDescent="0.25">
      <c r="A10" s="20" t="s">
        <v>81</v>
      </c>
      <c r="B10" s="20">
        <v>30.446678301793519</v>
      </c>
      <c r="C10" s="49"/>
      <c r="D10" s="49"/>
      <c r="E10" s="20">
        <v>27.934215947150101</v>
      </c>
      <c r="F10" s="50"/>
      <c r="G10" s="49"/>
      <c r="H10" s="49"/>
      <c r="I10" s="48"/>
      <c r="L10" s="20" t="s">
        <v>81</v>
      </c>
      <c r="M10" s="20">
        <v>27.571793556213301</v>
      </c>
      <c r="N10" s="49"/>
      <c r="O10" s="49"/>
      <c r="P10" s="20">
        <v>28.476967811584473</v>
      </c>
      <c r="Q10" s="50"/>
      <c r="R10" s="49"/>
      <c r="S10" s="49"/>
      <c r="T10" s="48"/>
      <c r="W10" s="20" t="s">
        <v>81</v>
      </c>
      <c r="X10" s="20"/>
      <c r="Y10" s="49"/>
      <c r="Z10" s="49"/>
      <c r="AA10" s="38">
        <v>27.736394882202099</v>
      </c>
      <c r="AB10" s="50"/>
      <c r="AC10" s="49"/>
      <c r="AD10" s="49"/>
      <c r="AE10" s="48"/>
      <c r="AH10" s="20" t="s">
        <v>81</v>
      </c>
      <c r="AI10" s="20">
        <v>23.707920188903799</v>
      </c>
      <c r="AJ10" s="49"/>
      <c r="AK10" s="49"/>
      <c r="AL10" s="38">
        <v>28.532144737243598</v>
      </c>
      <c r="AM10" s="50"/>
      <c r="AN10" s="49"/>
      <c r="AO10" s="49"/>
      <c r="AP10" s="48"/>
      <c r="AS10" s="20" t="s">
        <v>81</v>
      </c>
      <c r="AT10" s="20">
        <v>28.217833518981902</v>
      </c>
      <c r="AU10" s="49"/>
      <c r="AV10" s="49"/>
      <c r="AW10" s="38">
        <v>28.429244995117099</v>
      </c>
      <c r="AX10" s="50"/>
      <c r="AY10" s="49"/>
      <c r="AZ10" s="49"/>
      <c r="BA10" s="48"/>
      <c r="BD10" s="20" t="s">
        <v>81</v>
      </c>
      <c r="BE10" s="20">
        <v>27.694035339355398</v>
      </c>
      <c r="BF10" s="49"/>
      <c r="BG10" s="49"/>
      <c r="BH10" s="20">
        <v>29.024584770202601</v>
      </c>
      <c r="BI10" s="50"/>
      <c r="BJ10" s="49"/>
      <c r="BK10" s="49"/>
      <c r="BL10" s="48"/>
      <c r="BO10" s="20" t="s">
        <v>81</v>
      </c>
      <c r="BP10" s="20">
        <v>21.200544357299801</v>
      </c>
      <c r="BQ10" s="49"/>
      <c r="BR10" s="49"/>
      <c r="BS10" s="38">
        <v>28.273497581481902</v>
      </c>
      <c r="BT10" s="50"/>
      <c r="BU10" s="49"/>
      <c r="BV10" s="49"/>
      <c r="BW10" s="48"/>
    </row>
    <row r="11" spans="1:75" s="16" customFormat="1" x14ac:dyDescent="0.25">
      <c r="A11" s="20" t="s">
        <v>82</v>
      </c>
      <c r="B11" s="20">
        <v>29.6274867934785</v>
      </c>
      <c r="C11" s="49">
        <f t="shared" ref="C11" si="27">(B11+B12+B13)/3</f>
        <v>29.626839350176336</v>
      </c>
      <c r="D11" s="49"/>
      <c r="E11" s="20">
        <v>27.667994719618498</v>
      </c>
      <c r="F11" s="50">
        <f t="shared" ref="F11" si="28">(E11+E12+E13)/3</f>
        <v>27.434926994386519</v>
      </c>
      <c r="G11" s="49"/>
      <c r="H11" s="49">
        <f t="shared" ref="H11" si="29">(C11-F11)-(29.79-27.64)</f>
        <v>4.1912355789818889E-2</v>
      </c>
      <c r="I11" s="48">
        <f t="shared" ref="I11" si="30">2^-H11</f>
        <v>0.97136650459188412</v>
      </c>
      <c r="L11" s="20" t="s">
        <v>82</v>
      </c>
      <c r="M11" s="20">
        <v>26.460392379760702</v>
      </c>
      <c r="N11" s="49">
        <f t="shared" ref="N11" si="31">(M11+M12+M13)/3</f>
        <v>26.824123191833483</v>
      </c>
      <c r="O11" s="49"/>
      <c r="P11" s="20">
        <v>27.058460235595703</v>
      </c>
      <c r="Q11" s="50">
        <f t="shared" ref="Q11" si="32">(P11+P12+P13)/3</f>
        <v>27.277409680684389</v>
      </c>
      <c r="R11" s="49"/>
      <c r="S11" s="49">
        <f t="shared" ref="S11" si="33">(N11-Q11)-(27.12-27.69)</f>
        <v>0.11671351114909356</v>
      </c>
      <c r="T11" s="48">
        <f t="shared" ref="T11" si="34">2^-S11</f>
        <v>0.92228624635380563</v>
      </c>
      <c r="W11" s="20" t="s">
        <v>203</v>
      </c>
      <c r="X11" s="20">
        <v>31.504966735839801</v>
      </c>
      <c r="Y11" s="49">
        <f t="shared" ref="Y11" si="35">(X11+X12+X13)/3</f>
        <v>31.286000188191668</v>
      </c>
      <c r="Z11" s="49"/>
      <c r="AA11" s="38">
        <v>27.9784523010253</v>
      </c>
      <c r="AB11" s="50">
        <f t="shared" ref="AB11" si="36">(AA11+AA12+AA13)/3</f>
        <v>27.715549977620412</v>
      </c>
      <c r="AC11" s="49"/>
      <c r="AD11" s="49">
        <f t="shared" ref="AD11:AD74" si="37">(Y11-AB11)-(31.23-27.72)</f>
        <v>6.0450210571254104E-2</v>
      </c>
      <c r="AE11" s="48">
        <f t="shared" ref="AE11" si="38">2^-AD11</f>
        <v>0.958964815968259</v>
      </c>
      <c r="AH11" s="20" t="s">
        <v>203</v>
      </c>
      <c r="AI11" s="20">
        <v>23.382375717163001</v>
      </c>
      <c r="AJ11" s="49">
        <f t="shared" ref="AJ11" si="39">(AI11+AI12+AI13)/3</f>
        <v>23.229857190449966</v>
      </c>
      <c r="AK11" s="49"/>
      <c r="AL11" s="38">
        <v>28.37281608581543</v>
      </c>
      <c r="AM11" s="50">
        <f t="shared" ref="AM11" si="40">(AL11+AL12+AL13)/3</f>
        <v>28.276348940531392</v>
      </c>
      <c r="AN11" s="49"/>
      <c r="AO11" s="49">
        <f t="shared" ref="AO11" si="41">(AJ11-AM11)-(23.07-28.08)</f>
        <v>-3.6491750081427909E-2</v>
      </c>
      <c r="AP11" s="48">
        <f t="shared" ref="AP11" si="42">2^-AO11</f>
        <v>1.0256167651057546</v>
      </c>
      <c r="AS11" s="20" t="s">
        <v>82</v>
      </c>
      <c r="AT11" s="20">
        <v>28.350406646728516</v>
      </c>
      <c r="AU11" s="49">
        <f t="shared" ref="AU11" si="43">(AT11+AT12+AT13)/3</f>
        <v>28.603440729777002</v>
      </c>
      <c r="AV11" s="49"/>
      <c r="AW11" s="38">
        <v>28.341207504272461</v>
      </c>
      <c r="AX11" s="50">
        <f t="shared" ref="AX11" si="44">(AW11+AW12+AW13)/3</f>
        <v>28.37680568695065</v>
      </c>
      <c r="AY11" s="49"/>
      <c r="AZ11" s="49">
        <f t="shared" ref="AZ11" si="45">(AU11-AX11)-(28.44-28.25)</f>
        <v>3.6635042826350883E-2</v>
      </c>
      <c r="BA11" s="48">
        <f t="shared" ref="BA11" si="46">2^-AZ11</f>
        <v>0.97492622584725497</v>
      </c>
      <c r="BD11" s="20" t="s">
        <v>82</v>
      </c>
      <c r="BE11" s="20">
        <v>27.246317672729401</v>
      </c>
      <c r="BF11" s="49">
        <f t="shared" ref="BF11" si="47">(BE11+BE12+BE13)/3</f>
        <v>27.316189893086701</v>
      </c>
      <c r="BG11" s="49"/>
      <c r="BH11" s="20">
        <v>28.566356658935547</v>
      </c>
      <c r="BI11" s="50">
        <f t="shared" ref="BI11" si="48">(BH11+BH12+BH13)/3</f>
        <v>28.63909498850504</v>
      </c>
      <c r="BJ11" s="49"/>
      <c r="BK11" s="49">
        <f t="shared" ref="BK11:BK74" si="49">(BF11-BI11)-(27.23-28.5)</f>
        <v>-5.2905095418338988E-2</v>
      </c>
      <c r="BL11" s="48">
        <f t="shared" ref="BL11" si="50">2^-BK11</f>
        <v>1.0373516943771983</v>
      </c>
      <c r="BO11" s="20" t="s">
        <v>82</v>
      </c>
      <c r="BP11" s="20">
        <v>21.32850456237793</v>
      </c>
      <c r="BQ11" s="49">
        <f t="shared" ref="BQ11" si="51">(BP11+BP12+BP13)/3</f>
        <v>21.470311673482254</v>
      </c>
      <c r="BR11" s="49"/>
      <c r="BS11" s="38">
        <v>28.464521408081001</v>
      </c>
      <c r="BT11" s="50">
        <f t="shared" ref="BT11" si="52">(BS11+BS12+BS13)/3</f>
        <v>28.430857340494736</v>
      </c>
      <c r="BU11" s="49"/>
      <c r="BV11" s="49">
        <f t="shared" ref="BV11:BV74" si="53">(BQ11-BT11)-(21.34-28.32)</f>
        <v>1.9454332987518086E-2</v>
      </c>
      <c r="BW11" s="48">
        <f t="shared" ref="BW11" si="54">2^-BV11</f>
        <v>0.98660579542630633</v>
      </c>
    </row>
    <row r="12" spans="1:75" s="16" customFormat="1" x14ac:dyDescent="0.25">
      <c r="A12" s="20" t="s">
        <v>84</v>
      </c>
      <c r="B12" s="20">
        <v>29.959525240207501</v>
      </c>
      <c r="C12" s="49"/>
      <c r="D12" s="49"/>
      <c r="E12" s="20">
        <v>27.535192602487861</v>
      </c>
      <c r="F12" s="50"/>
      <c r="G12" s="49"/>
      <c r="H12" s="49"/>
      <c r="I12" s="48"/>
      <c r="L12" s="20" t="s">
        <v>84</v>
      </c>
      <c r="M12" s="20">
        <v>26.98785400390625</v>
      </c>
      <c r="N12" s="49"/>
      <c r="O12" s="49"/>
      <c r="P12" s="20">
        <v>27.629692459106401</v>
      </c>
      <c r="Q12" s="50"/>
      <c r="R12" s="49"/>
      <c r="S12" s="49"/>
      <c r="T12" s="48"/>
      <c r="W12" s="20" t="s">
        <v>84</v>
      </c>
      <c r="X12" s="20">
        <v>31.000366973876901</v>
      </c>
      <c r="Y12" s="49"/>
      <c r="Z12" s="49"/>
      <c r="AA12" s="38">
        <v>27.485980987548828</v>
      </c>
      <c r="AB12" s="50"/>
      <c r="AC12" s="49"/>
      <c r="AD12" s="49"/>
      <c r="AE12" s="48"/>
      <c r="AH12" s="20" t="s">
        <v>84</v>
      </c>
      <c r="AI12" s="20">
        <v>22.810671997070301</v>
      </c>
      <c r="AJ12" s="49"/>
      <c r="AK12" s="49"/>
      <c r="AL12" s="38">
        <v>28.046548461914</v>
      </c>
      <c r="AM12" s="50"/>
      <c r="AN12" s="49"/>
      <c r="AO12" s="49"/>
      <c r="AP12" s="48"/>
      <c r="AS12" s="20" t="s">
        <v>84</v>
      </c>
      <c r="AT12" s="20">
        <v>28.923141479492187</v>
      </c>
      <c r="AU12" s="49"/>
      <c r="AV12" s="49"/>
      <c r="AW12" s="38">
        <v>28.612403869628899</v>
      </c>
      <c r="AX12" s="50"/>
      <c r="AY12" s="49"/>
      <c r="AZ12" s="49"/>
      <c r="BA12" s="48"/>
      <c r="BD12" s="20" t="s">
        <v>84</v>
      </c>
      <c r="BE12" s="20">
        <v>27.019395446777299</v>
      </c>
      <c r="BF12" s="49"/>
      <c r="BG12" s="49"/>
      <c r="BH12" s="20">
        <v>28.3784999847412</v>
      </c>
      <c r="BI12" s="50"/>
      <c r="BJ12" s="49"/>
      <c r="BK12" s="49"/>
      <c r="BL12" s="48"/>
      <c r="BO12" s="20" t="s">
        <v>84</v>
      </c>
      <c r="BP12" s="20">
        <v>21.645452117919898</v>
      </c>
      <c r="BQ12" s="49"/>
      <c r="BR12" s="49"/>
      <c r="BS12" s="38">
        <v>28.063859939575099</v>
      </c>
      <c r="BT12" s="50"/>
      <c r="BU12" s="49"/>
      <c r="BV12" s="49"/>
      <c r="BW12" s="48"/>
    </row>
    <row r="13" spans="1:75" s="16" customFormat="1" x14ac:dyDescent="0.25">
      <c r="A13" s="20" t="s">
        <v>85</v>
      </c>
      <c r="B13" s="20">
        <v>29.293506016843001</v>
      </c>
      <c r="C13" s="49"/>
      <c r="D13" s="49"/>
      <c r="E13" s="20">
        <v>27.101593661053201</v>
      </c>
      <c r="F13" s="50"/>
      <c r="G13" s="49"/>
      <c r="H13" s="49"/>
      <c r="I13" s="48"/>
      <c r="L13" s="20" t="s">
        <v>85</v>
      </c>
      <c r="M13" s="20">
        <v>27.024123191833496</v>
      </c>
      <c r="N13" s="49"/>
      <c r="O13" s="49"/>
      <c r="P13" s="20">
        <v>27.144076347351074</v>
      </c>
      <c r="Q13" s="50"/>
      <c r="R13" s="49"/>
      <c r="S13" s="49"/>
      <c r="T13" s="48"/>
      <c r="W13" s="20" t="s">
        <v>85</v>
      </c>
      <c r="X13" s="20">
        <v>31.352666854858299</v>
      </c>
      <c r="Y13" s="49"/>
      <c r="Z13" s="49"/>
      <c r="AA13" s="38">
        <v>27.682216644287109</v>
      </c>
      <c r="AB13" s="50"/>
      <c r="AC13" s="49"/>
      <c r="AD13" s="49"/>
      <c r="AE13" s="48"/>
      <c r="AH13" s="20" t="s">
        <v>85</v>
      </c>
      <c r="AI13" s="20">
        <v>23.4965238571166</v>
      </c>
      <c r="AJ13" s="49"/>
      <c r="AK13" s="49"/>
      <c r="AL13" s="38">
        <v>28.409682273864746</v>
      </c>
      <c r="AM13" s="50"/>
      <c r="AN13" s="49"/>
      <c r="AO13" s="49"/>
      <c r="AP13" s="48"/>
      <c r="AS13" s="20" t="s">
        <v>85</v>
      </c>
      <c r="AT13" s="20">
        <v>28.5367740631103</v>
      </c>
      <c r="AU13" s="49"/>
      <c r="AV13" s="49"/>
      <c r="AW13" s="38">
        <v>28.176805686950601</v>
      </c>
      <c r="AX13" s="50"/>
      <c r="AY13" s="49"/>
      <c r="AZ13" s="49"/>
      <c r="BA13" s="48"/>
      <c r="BD13" s="20" t="s">
        <v>85</v>
      </c>
      <c r="BE13" s="20">
        <v>27.6828565597534</v>
      </c>
      <c r="BF13" s="49"/>
      <c r="BG13" s="49"/>
      <c r="BH13" s="20">
        <v>28.972428321838379</v>
      </c>
      <c r="BI13" s="50"/>
      <c r="BJ13" s="49"/>
      <c r="BK13" s="49"/>
      <c r="BL13" s="48"/>
      <c r="BO13" s="20" t="s">
        <v>85</v>
      </c>
      <c r="BP13" s="20">
        <v>21.436978340148926</v>
      </c>
      <c r="BQ13" s="49"/>
      <c r="BR13" s="49"/>
      <c r="BS13" s="38">
        <v>28.7641906738281</v>
      </c>
      <c r="BT13" s="50"/>
      <c r="BU13" s="49"/>
      <c r="BV13" s="49"/>
      <c r="BW13" s="48"/>
    </row>
    <row r="14" spans="1:75" s="16" customFormat="1" x14ac:dyDescent="0.25">
      <c r="A14" s="20" t="s">
        <v>86</v>
      </c>
      <c r="B14" s="20">
        <v>29.733081880035101</v>
      </c>
      <c r="C14" s="49">
        <f>(B14+B15+B16)/3</f>
        <v>29.581866374955968</v>
      </c>
      <c r="D14" s="49"/>
      <c r="E14" s="20">
        <v>26.596901371309499</v>
      </c>
      <c r="F14" s="50">
        <f t="shared" ref="F14" si="55">(E14+E15+E16)/3</f>
        <v>26.448364146272436</v>
      </c>
      <c r="G14" s="49"/>
      <c r="H14" s="49">
        <f t="shared" ref="H14" si="56">(C14-F14)-(29.79-27.64)</f>
        <v>0.98350222868353399</v>
      </c>
      <c r="I14" s="48">
        <f t="shared" ref="I14" si="57">2^-H14</f>
        <v>0.50575050880896522</v>
      </c>
      <c r="L14" s="20" t="s">
        <v>86</v>
      </c>
      <c r="M14" s="20">
        <v>24.4667873382568</v>
      </c>
      <c r="N14" s="49">
        <f>(M14+M15+M16)/3</f>
        <v>24.575828234354599</v>
      </c>
      <c r="O14" s="49"/>
      <c r="P14" s="20">
        <v>26.417219161987301</v>
      </c>
      <c r="Q14" s="50">
        <f t="shared" ref="Q14" si="58">(P14+P15+P16)/3</f>
        <v>26.549697430928536</v>
      </c>
      <c r="R14" s="49"/>
      <c r="S14" s="49">
        <f t="shared" ref="S14" si="59">(N14-Q14)-(27.12-27.69)</f>
        <v>-1.4038691965739361</v>
      </c>
      <c r="T14" s="48">
        <f t="shared" ref="T14" si="60">2^-S14</f>
        <v>2.6461029573005113</v>
      </c>
      <c r="W14" s="20" t="s">
        <v>86</v>
      </c>
      <c r="X14" s="20">
        <v>31.0444030761718</v>
      </c>
      <c r="Y14" s="49">
        <f>(X14+X15+X16)/3</f>
        <v>30.878591410318965</v>
      </c>
      <c r="Z14" s="49"/>
      <c r="AA14" s="38">
        <v>26.990205764770508</v>
      </c>
      <c r="AB14" s="50">
        <f t="shared" ref="AB14" si="61">(AA14+AA15+AA16)/3</f>
        <v>27.066438293457011</v>
      </c>
      <c r="AC14" s="49"/>
      <c r="AD14" s="49">
        <f t="shared" si="37"/>
        <v>0.30215311686195179</v>
      </c>
      <c r="AE14" s="48">
        <f t="shared" ref="AE14" si="62">2^-AD14</f>
        <v>0.81104107317519358</v>
      </c>
      <c r="AH14" s="20" t="s">
        <v>86</v>
      </c>
      <c r="AI14" s="20">
        <v>21.648239135742099</v>
      </c>
      <c r="AJ14" s="49">
        <f>(AI14+AI15+AI16)/3</f>
        <v>21.303789647420199</v>
      </c>
      <c r="AK14" s="49"/>
      <c r="AL14" s="38">
        <v>27.2598983764648</v>
      </c>
      <c r="AM14" s="50">
        <f t="shared" ref="AM14" si="63">(AL14+AL15+AL16)/3</f>
        <v>27.58959140777586</v>
      </c>
      <c r="AN14" s="49"/>
      <c r="AO14" s="49">
        <f t="shared" ref="AO14" si="64">(AJ14-AM14)-(23.07-28.08)</f>
        <v>-1.2758017603556624</v>
      </c>
      <c r="AP14" s="48">
        <f t="shared" ref="AP14" si="65">2^-AO14</f>
        <v>2.4213334314289576</v>
      </c>
      <c r="AS14" s="20" t="s">
        <v>86</v>
      </c>
      <c r="AT14" s="20">
        <v>26.5244132995605</v>
      </c>
      <c r="AU14" s="49">
        <f>(AT14+AT15+AT16)/3</f>
        <v>26.197691586812301</v>
      </c>
      <c r="AV14" s="49"/>
      <c r="AW14" s="38">
        <v>27.467466354370117</v>
      </c>
      <c r="AX14" s="50">
        <f t="shared" ref="AX14" si="66">(AW14+AW15+AW16)/3</f>
        <v>27.424373054504372</v>
      </c>
      <c r="AY14" s="49"/>
      <c r="AZ14" s="49">
        <f t="shared" ref="AZ14" si="67">(AU14-AX14)-(28.44-28.25)</f>
        <v>-1.4166814676920723</v>
      </c>
      <c r="BA14" s="48">
        <f t="shared" ref="BA14" si="68">2^-AZ14</f>
        <v>2.6697070974963086</v>
      </c>
      <c r="BD14" s="20" t="s">
        <v>86</v>
      </c>
      <c r="BE14" s="20">
        <v>26.032201766967699</v>
      </c>
      <c r="BF14" s="49">
        <f>(BE14+BE15+BE16)/3</f>
        <v>25.737065823872836</v>
      </c>
      <c r="BG14" s="49"/>
      <c r="BH14" s="20">
        <v>27.240652084350501</v>
      </c>
      <c r="BI14" s="50">
        <f t="shared" ref="BI14" si="69">(BH14+BH15+BH16)/3</f>
        <v>27.399739901224734</v>
      </c>
      <c r="BJ14" s="49"/>
      <c r="BK14" s="49">
        <f t="shared" si="49"/>
        <v>-0.39267407735189863</v>
      </c>
      <c r="BL14" s="48">
        <f t="shared" ref="BL14" si="70">2^-BK14</f>
        <v>1.3128245086316475</v>
      </c>
      <c r="BO14" s="20" t="s">
        <v>86</v>
      </c>
      <c r="BP14" s="20">
        <v>20.573215866088798</v>
      </c>
      <c r="BQ14" s="49">
        <f>(BP14+BP15+BP16)/3</f>
        <v>20.232026608784931</v>
      </c>
      <c r="BR14" s="49"/>
      <c r="BS14" s="38">
        <v>27.1163311004638</v>
      </c>
      <c r="BT14" s="50">
        <f t="shared" ref="BT14" si="71">(BS14+BS15+BS16)/3</f>
        <v>27.248946952819768</v>
      </c>
      <c r="BU14" s="49"/>
      <c r="BV14" s="49">
        <f t="shared" si="53"/>
        <v>-3.6920344034836461E-2</v>
      </c>
      <c r="BW14" s="48">
        <f t="shared" ref="BW14" si="72">2^-BV14</f>
        <v>1.0259214992539647</v>
      </c>
    </row>
    <row r="15" spans="1:75" s="16" customFormat="1" x14ac:dyDescent="0.25">
      <c r="A15" s="20" t="s">
        <v>89</v>
      </c>
      <c r="B15" s="20">
        <v>29.5973175365435</v>
      </c>
      <c r="C15" s="49"/>
      <c r="D15" s="49"/>
      <c r="E15" s="20">
        <v>26.633160254568701</v>
      </c>
      <c r="F15" s="50"/>
      <c r="G15" s="49"/>
      <c r="H15" s="49"/>
      <c r="I15" s="48"/>
      <c r="L15" s="20" t="s">
        <v>89</v>
      </c>
      <c r="M15" s="20">
        <v>25.051535797119101</v>
      </c>
      <c r="N15" s="49"/>
      <c r="O15" s="49"/>
      <c r="P15" s="20">
        <v>26.715509033203102</v>
      </c>
      <c r="Q15" s="50"/>
      <c r="R15" s="49"/>
      <c r="S15" s="49"/>
      <c r="T15" s="48"/>
      <c r="W15" s="20" t="s">
        <v>89</v>
      </c>
      <c r="X15" s="20">
        <v>31.0794464111328</v>
      </c>
      <c r="Y15" s="49"/>
      <c r="Z15" s="49"/>
      <c r="AA15" s="38">
        <v>27.242670822143499</v>
      </c>
      <c r="AB15" s="50"/>
      <c r="AC15" s="49"/>
      <c r="AD15" s="49"/>
      <c r="AE15" s="48"/>
      <c r="AH15" s="20" t="s">
        <v>89</v>
      </c>
      <c r="AI15" s="20">
        <v>20.992673492431599</v>
      </c>
      <c r="AJ15" s="49"/>
      <c r="AK15" s="49"/>
      <c r="AL15" s="38">
        <v>27.8192844390869</v>
      </c>
      <c r="AM15" s="50"/>
      <c r="AN15" s="49"/>
      <c r="AO15" s="49"/>
      <c r="AP15" s="48"/>
      <c r="AS15" s="20" t="s">
        <v>89</v>
      </c>
      <c r="AT15" s="20">
        <v>25.864303207397398</v>
      </c>
      <c r="AU15" s="49"/>
      <c r="AV15" s="49"/>
      <c r="AW15" s="38">
        <v>27.2812797546386</v>
      </c>
      <c r="AX15" s="50"/>
      <c r="AY15" s="49"/>
      <c r="AZ15" s="49"/>
      <c r="BA15" s="48"/>
      <c r="BD15" s="20" t="s">
        <v>89</v>
      </c>
      <c r="BE15" s="20">
        <v>25.6752632141113</v>
      </c>
      <c r="BF15" s="49"/>
      <c r="BG15" s="49"/>
      <c r="BH15" s="20">
        <v>27.7254943847656</v>
      </c>
      <c r="BI15" s="50"/>
      <c r="BJ15" s="49"/>
      <c r="BK15" s="49"/>
      <c r="BL15" s="48"/>
      <c r="BO15" s="20" t="s">
        <v>89</v>
      </c>
      <c r="BP15" s="20">
        <v>19.7241706848144</v>
      </c>
      <c r="BQ15" s="49"/>
      <c r="BR15" s="49"/>
      <c r="BS15" s="38">
        <v>27.0815628051757</v>
      </c>
      <c r="BT15" s="50"/>
      <c r="BU15" s="49"/>
      <c r="BV15" s="49"/>
      <c r="BW15" s="48"/>
    </row>
    <row r="16" spans="1:75" s="16" customFormat="1" x14ac:dyDescent="0.25">
      <c r="A16" s="20" t="s">
        <v>90</v>
      </c>
      <c r="B16" s="20">
        <v>29.4151997082893</v>
      </c>
      <c r="C16" s="49"/>
      <c r="D16" s="49"/>
      <c r="E16" s="20">
        <v>26.1150308129391</v>
      </c>
      <c r="F16" s="50"/>
      <c r="G16" s="49"/>
      <c r="H16" s="49"/>
      <c r="I16" s="48"/>
      <c r="L16" s="20" t="s">
        <v>90</v>
      </c>
      <c r="M16" s="20">
        <v>24.2091615676879</v>
      </c>
      <c r="N16" s="49"/>
      <c r="O16" s="49"/>
      <c r="P16" s="20">
        <v>26.516364097595201</v>
      </c>
      <c r="Q16" s="50"/>
      <c r="R16" s="49"/>
      <c r="S16" s="49"/>
      <c r="T16" s="48"/>
      <c r="W16" s="20" t="s">
        <v>90</v>
      </c>
      <c r="X16" s="20">
        <v>30.511924743652301</v>
      </c>
      <c r="Y16" s="49"/>
      <c r="Z16" s="49"/>
      <c r="AA16" s="39">
        <v>26.966438293457031</v>
      </c>
      <c r="AB16" s="50"/>
      <c r="AC16" s="49"/>
      <c r="AD16" s="49"/>
      <c r="AE16" s="48"/>
      <c r="AH16" s="20" t="s">
        <v>90</v>
      </c>
      <c r="AI16" s="20">
        <v>21.2704563140869</v>
      </c>
      <c r="AJ16" s="49"/>
      <c r="AK16" s="49"/>
      <c r="AL16" s="38">
        <v>27.689591407775879</v>
      </c>
      <c r="AM16" s="50"/>
      <c r="AN16" s="49"/>
      <c r="AO16" s="49"/>
      <c r="AP16" s="48"/>
      <c r="AS16" s="20" t="s">
        <v>90</v>
      </c>
      <c r="AT16" s="20">
        <v>26.204358253479</v>
      </c>
      <c r="AU16" s="49"/>
      <c r="AV16" s="49"/>
      <c r="AW16" s="38">
        <v>27.524373054504395</v>
      </c>
      <c r="AX16" s="50"/>
      <c r="AY16" s="49"/>
      <c r="AZ16" s="49"/>
      <c r="BA16" s="48"/>
      <c r="BD16" s="20" t="s">
        <v>90</v>
      </c>
      <c r="BE16" s="20">
        <v>25.503732490539502</v>
      </c>
      <c r="BF16" s="49"/>
      <c r="BG16" s="49"/>
      <c r="BH16" s="20">
        <v>27.233073234558098</v>
      </c>
      <c r="BI16" s="50"/>
      <c r="BJ16" s="49"/>
      <c r="BK16" s="49"/>
      <c r="BL16" s="48"/>
      <c r="BO16" s="20" t="s">
        <v>90</v>
      </c>
      <c r="BP16" s="20">
        <v>20.398693275451599</v>
      </c>
      <c r="BQ16" s="49"/>
      <c r="BR16" s="49"/>
      <c r="BS16" s="38">
        <v>27.548946952819801</v>
      </c>
      <c r="BT16" s="50"/>
      <c r="BU16" s="49"/>
      <c r="BV16" s="49"/>
      <c r="BW16" s="48"/>
    </row>
    <row r="17" spans="1:75" s="16" customFormat="1" x14ac:dyDescent="0.25">
      <c r="A17" s="20" t="s">
        <v>91</v>
      </c>
      <c r="B17" s="20">
        <v>29.885572117378</v>
      </c>
      <c r="C17" s="49">
        <f>(B17+B18+B19)/3</f>
        <v>30.332444984791934</v>
      </c>
      <c r="D17" s="49"/>
      <c r="E17" s="20">
        <v>27.0044664039571</v>
      </c>
      <c r="F17" s="50">
        <f t="shared" ref="F17" si="73">(E17+E18+E19)/3</f>
        <v>26.946347963854933</v>
      </c>
      <c r="G17" s="49"/>
      <c r="H17" s="49">
        <f t="shared" ref="H17:H71" si="74">(C17-F17)-(29.79-27.64)</f>
        <v>1.2360970209370024</v>
      </c>
      <c r="I17" s="48">
        <f t="shared" ref="I17:I20" si="75">2^-H17</f>
        <v>0.42451957341173402</v>
      </c>
      <c r="L17" s="20" t="s">
        <v>91</v>
      </c>
      <c r="M17" s="20">
        <v>24.420204162597599</v>
      </c>
      <c r="N17" s="49">
        <f>(M17+M18+M19)/3</f>
        <v>24.683714548746696</v>
      </c>
      <c r="O17" s="49"/>
      <c r="P17" s="20">
        <v>27.252598571777298</v>
      </c>
      <c r="Q17" s="50">
        <f t="shared" ref="Q17" si="76">(P17+P18+P19)/3</f>
        <v>26.915529441833431</v>
      </c>
      <c r="R17" s="49"/>
      <c r="S17" s="49">
        <f t="shared" ref="S17" si="77">(N17-Q17)-(27.12-27.69)</f>
        <v>-1.6618148930867349</v>
      </c>
      <c r="T17" s="48">
        <f t="shared" ref="T17:T20" si="78">2^-S17</f>
        <v>3.1641431990784175</v>
      </c>
      <c r="W17" s="20" t="s">
        <v>91</v>
      </c>
      <c r="X17" s="20">
        <v>30.482180023193301</v>
      </c>
      <c r="Y17" s="49">
        <f>(X17+X18+X19)/3</f>
        <v>30.620600255330334</v>
      </c>
      <c r="Z17" s="49"/>
      <c r="AA17" s="38">
        <v>26.293521881103516</v>
      </c>
      <c r="AB17" s="50">
        <f t="shared" ref="AB17" si="79">(AA17+AA18+AA19)/3</f>
        <v>26.58148485819498</v>
      </c>
      <c r="AC17" s="49"/>
      <c r="AD17" s="49">
        <f t="shared" si="37"/>
        <v>0.52911539713535305</v>
      </c>
      <c r="AE17" s="48">
        <f t="shared" ref="AE17:AE20" si="80">2^-AD17</f>
        <v>0.69297951111825451</v>
      </c>
      <c r="AH17" s="20" t="s">
        <v>91</v>
      </c>
      <c r="AI17" s="20">
        <v>20.336323928833</v>
      </c>
      <c r="AJ17" s="49">
        <f>(AI17+AI18+AI19)/3</f>
        <v>20.7223854700724</v>
      </c>
      <c r="AK17" s="49"/>
      <c r="AL17" s="38">
        <v>26.898271560668945</v>
      </c>
      <c r="AM17" s="50">
        <f t="shared" ref="AM17" si="81">(AL17+AL18+AL19)/3</f>
        <v>27.009513092040986</v>
      </c>
      <c r="AN17" s="49"/>
      <c r="AO17" s="49">
        <f t="shared" ref="AO17:AO71" si="82">(AJ17-AM17)-(23.07-28.08)</f>
        <v>-1.2771276219685888</v>
      </c>
      <c r="AP17" s="48">
        <f t="shared" ref="AP17:AP20" si="83">2^-AO17</f>
        <v>2.4235597014269161</v>
      </c>
      <c r="AS17" s="20" t="s">
        <v>91</v>
      </c>
      <c r="AT17" s="20">
        <v>26.521738052368164</v>
      </c>
      <c r="AU17" s="49">
        <f>(AT17+AT18+AT19)/3</f>
        <v>25.903946558634388</v>
      </c>
      <c r="AV17" s="49"/>
      <c r="AW17" s="38">
        <v>27.136484146118164</v>
      </c>
      <c r="AX17" s="50">
        <f t="shared" ref="AX17" si="84">(AW17+AW18+AW19)/3</f>
        <v>26.930770810445125</v>
      </c>
      <c r="AY17" s="49"/>
      <c r="AZ17" s="49">
        <f t="shared" ref="AZ17" si="85">(AU17-AX17)-(28.44-28.25)</f>
        <v>-1.2168242518107384</v>
      </c>
      <c r="BA17" s="48">
        <f t="shared" ref="BA17:BA20" si="86">2^-AZ17</f>
        <v>2.3243450475584728</v>
      </c>
      <c r="BD17" s="20" t="s">
        <v>91</v>
      </c>
      <c r="BE17" s="20">
        <v>26.016481781005801</v>
      </c>
      <c r="BF17" s="49">
        <f>(BE17+BE18+BE19)/3</f>
        <v>25.625343132019001</v>
      </c>
      <c r="BG17" s="49"/>
      <c r="BH17" s="20">
        <v>26.648759841918899</v>
      </c>
      <c r="BI17" s="50">
        <f t="shared" ref="BI17" si="87">(BH17+BH18+BH19)/3</f>
        <v>27.040908304850216</v>
      </c>
      <c r="BJ17" s="49"/>
      <c r="BK17" s="49">
        <f t="shared" si="49"/>
        <v>-0.14556517283121551</v>
      </c>
      <c r="BL17" s="48">
        <f t="shared" ref="BL17:BL20" si="88">2^-BK17</f>
        <v>1.1061639058992847</v>
      </c>
      <c r="BO17" s="20" t="s">
        <v>91</v>
      </c>
      <c r="BP17" s="20">
        <v>19.083938217162999</v>
      </c>
      <c r="BQ17" s="49">
        <f>(BP17+BP18+BP19)/3</f>
        <v>19.369387753804435</v>
      </c>
      <c r="BR17" s="49"/>
      <c r="BS17" s="38">
        <v>26.740194702148401</v>
      </c>
      <c r="BT17" s="50">
        <f t="shared" ref="BT17" si="89">(BS17+BS18+BS19)/3</f>
        <v>26.407522328694636</v>
      </c>
      <c r="BU17" s="49"/>
      <c r="BV17" s="49">
        <f t="shared" si="53"/>
        <v>-5.8134574890200241E-2</v>
      </c>
      <c r="BW17" s="48">
        <f t="shared" ref="BW17:BW20" si="90">2^-BV17</f>
        <v>1.0411187089221066</v>
      </c>
    </row>
    <row r="18" spans="1:75" s="16" customFormat="1" x14ac:dyDescent="0.25">
      <c r="A18" s="20" t="s">
        <v>204</v>
      </c>
      <c r="B18" s="20">
        <v>30.4459845188725</v>
      </c>
      <c r="C18" s="49"/>
      <c r="D18" s="49"/>
      <c r="E18" s="20">
        <v>26.854896190419399</v>
      </c>
      <c r="F18" s="50"/>
      <c r="G18" s="49"/>
      <c r="H18" s="49"/>
      <c r="I18" s="48"/>
      <c r="L18" s="20" t="s">
        <v>204</v>
      </c>
      <c r="M18" s="20">
        <v>24.6138916015625</v>
      </c>
      <c r="N18" s="49"/>
      <c r="O18" s="49"/>
      <c r="P18" s="20">
        <v>26.778460311889599</v>
      </c>
      <c r="Q18" s="50"/>
      <c r="R18" s="49"/>
      <c r="S18" s="49"/>
      <c r="T18" s="48"/>
      <c r="W18" s="20" t="s">
        <v>204</v>
      </c>
      <c r="X18" s="20">
        <v>30.3923538208007</v>
      </c>
      <c r="Y18" s="49"/>
      <c r="Z18" s="49"/>
      <c r="AA18" s="38">
        <v>26.936114501953099</v>
      </c>
      <c r="AB18" s="50"/>
      <c r="AC18" s="49"/>
      <c r="AD18" s="49"/>
      <c r="AE18" s="48"/>
      <c r="AH18" s="20" t="s">
        <v>204</v>
      </c>
      <c r="AI18" s="20">
        <v>21.175113677978501</v>
      </c>
      <c r="AJ18" s="49"/>
      <c r="AK18" s="49"/>
      <c r="AL18" s="38">
        <v>27.320754623412999</v>
      </c>
      <c r="AM18" s="50"/>
      <c r="AN18" s="49"/>
      <c r="AO18" s="49"/>
      <c r="AP18" s="48"/>
      <c r="AS18" s="20" t="s">
        <v>204</v>
      </c>
      <c r="AT18" s="20">
        <v>25.952821731567301</v>
      </c>
      <c r="AU18" s="49"/>
      <c r="AV18" s="49"/>
      <c r="AW18" s="38">
        <v>26.658390808105398</v>
      </c>
      <c r="AX18" s="50"/>
      <c r="AY18" s="49"/>
      <c r="AZ18" s="49"/>
      <c r="BA18" s="48"/>
      <c r="BD18" s="20" t="s">
        <v>204</v>
      </c>
      <c r="BE18" s="20">
        <v>25.534204483032202</v>
      </c>
      <c r="BF18" s="49"/>
      <c r="BG18" s="49"/>
      <c r="BH18" s="20">
        <v>27.499723434448242</v>
      </c>
      <c r="BI18" s="50"/>
      <c r="BJ18" s="49"/>
      <c r="BK18" s="49"/>
      <c r="BL18" s="48"/>
      <c r="BO18" s="20" t="s">
        <v>204</v>
      </c>
      <c r="BP18" s="20">
        <v>19.288170623779202</v>
      </c>
      <c r="BQ18" s="49"/>
      <c r="BR18" s="49"/>
      <c r="BS18" s="38">
        <v>26.208183288574201</v>
      </c>
      <c r="BT18" s="50"/>
      <c r="BU18" s="49"/>
      <c r="BV18" s="49"/>
      <c r="BW18" s="48"/>
    </row>
    <row r="19" spans="1:75" s="16" customFormat="1" x14ac:dyDescent="0.25">
      <c r="A19" s="20" t="s">
        <v>205</v>
      </c>
      <c r="B19" s="25">
        <v>30.665778318125302</v>
      </c>
      <c r="C19" s="49"/>
      <c r="D19" s="49"/>
      <c r="E19" s="20">
        <v>26.9796812971883</v>
      </c>
      <c r="F19" s="50"/>
      <c r="G19" s="49"/>
      <c r="H19" s="49"/>
      <c r="I19" s="48"/>
      <c r="L19" s="20" t="s">
        <v>205</v>
      </c>
      <c r="M19" s="20">
        <v>25.01704788208</v>
      </c>
      <c r="N19" s="49"/>
      <c r="O19" s="49"/>
      <c r="P19" s="20">
        <v>26.7155294418334</v>
      </c>
      <c r="Q19" s="50"/>
      <c r="R19" s="49"/>
      <c r="S19" s="49"/>
      <c r="T19" s="48"/>
      <c r="W19" s="20" t="s">
        <v>205</v>
      </c>
      <c r="X19" s="20">
        <v>30.987266921997001</v>
      </c>
      <c r="Y19" s="49"/>
      <c r="Z19" s="49"/>
      <c r="AA19" s="38">
        <v>26.51481819152832</v>
      </c>
      <c r="AB19" s="50"/>
      <c r="AC19" s="49"/>
      <c r="AD19" s="49"/>
      <c r="AE19" s="48"/>
      <c r="AH19" s="20" t="s">
        <v>205</v>
      </c>
      <c r="AI19" s="20">
        <v>20.655718803405701</v>
      </c>
      <c r="AJ19" s="49"/>
      <c r="AK19" s="49"/>
      <c r="AL19" s="38">
        <v>26.809513092041016</v>
      </c>
      <c r="AM19" s="50"/>
      <c r="AN19" s="49"/>
      <c r="AO19" s="49"/>
      <c r="AP19" s="48"/>
      <c r="AS19" s="20" t="s">
        <v>205</v>
      </c>
      <c r="AT19" s="20">
        <v>25.237279891967699</v>
      </c>
      <c r="AU19" s="49"/>
      <c r="AV19" s="49"/>
      <c r="AW19" s="38">
        <v>26.997437477111816</v>
      </c>
      <c r="AX19" s="50"/>
      <c r="AY19" s="49"/>
      <c r="AZ19" s="49"/>
      <c r="BA19" s="48"/>
      <c r="BD19" s="20" t="s">
        <v>205</v>
      </c>
      <c r="BE19" s="20">
        <v>25.325343132019</v>
      </c>
      <c r="BF19" s="49"/>
      <c r="BG19" s="49"/>
      <c r="BH19" s="20">
        <v>26.9742416381835</v>
      </c>
      <c r="BI19" s="50"/>
      <c r="BJ19" s="49"/>
      <c r="BK19" s="49"/>
      <c r="BL19" s="48"/>
      <c r="BO19" s="20" t="s">
        <v>205</v>
      </c>
      <c r="BP19" s="20">
        <v>19.736054420471099</v>
      </c>
      <c r="BQ19" s="49"/>
      <c r="BR19" s="49"/>
      <c r="BS19" s="38">
        <v>26.2741889953613</v>
      </c>
      <c r="BT19" s="50"/>
      <c r="BU19" s="49"/>
      <c r="BV19" s="49"/>
      <c r="BW19" s="48"/>
    </row>
    <row r="20" spans="1:75" s="16" customFormat="1" x14ac:dyDescent="0.25">
      <c r="A20" s="20" t="s">
        <v>206</v>
      </c>
      <c r="B20" s="20">
        <v>29.959609247285201</v>
      </c>
      <c r="C20" s="49">
        <f t="shared" ref="C20" si="91">(B20+B21+B22)/3</f>
        <v>29.971813734483771</v>
      </c>
      <c r="D20" s="49"/>
      <c r="E20" s="20">
        <v>27.365079266881398</v>
      </c>
      <c r="F20" s="50">
        <f t="shared" ref="F20" si="92">(E20+E21+E22)/3</f>
        <v>26.931822464409464</v>
      </c>
      <c r="G20" s="49"/>
      <c r="H20" s="49">
        <f t="shared" ref="H20:H74" si="93">(C20-F20)-(29.79-27.64)</f>
        <v>0.88999127007430801</v>
      </c>
      <c r="I20" s="48">
        <f t="shared" si="75"/>
        <v>0.53961738353370003</v>
      </c>
      <c r="L20" s="20" t="s">
        <v>206</v>
      </c>
      <c r="M20" s="20">
        <v>25.1817111968994</v>
      </c>
      <c r="N20" s="49">
        <f t="shared" ref="N20" si="94">(M20+M21+M22)/3</f>
        <v>25.080888938903797</v>
      </c>
      <c r="O20" s="49"/>
      <c r="P20" s="20">
        <v>27.158260345458899</v>
      </c>
      <c r="Q20" s="50">
        <f t="shared" ref="Q20" si="95">(P20+P21+P22)/3</f>
        <v>26.998903592427499</v>
      </c>
      <c r="R20" s="49"/>
      <c r="S20" s="49">
        <f t="shared" ref="S20" si="96">(N20-Q20)-(27.12-27.69)</f>
        <v>-1.3480146535237019</v>
      </c>
      <c r="T20" s="48">
        <f t="shared" si="78"/>
        <v>2.5456157263633257</v>
      </c>
      <c r="W20" s="20" t="s">
        <v>206</v>
      </c>
      <c r="X20" s="20">
        <v>30.7941074371337</v>
      </c>
      <c r="Y20" s="49">
        <f t="shared" ref="Y20" si="97">(X20+X21+X22)/3</f>
        <v>30.570394388834568</v>
      </c>
      <c r="Z20" s="49"/>
      <c r="AA20" s="38">
        <v>26.469336318969699</v>
      </c>
      <c r="AB20" s="50">
        <f t="shared" ref="AB20" si="98">(AA20+AA21+AA22)/3</f>
        <v>26.859600003560359</v>
      </c>
      <c r="AC20" s="49"/>
      <c r="AD20" s="49">
        <f t="shared" si="37"/>
        <v>0.20079438527420734</v>
      </c>
      <c r="AE20" s="48">
        <f t="shared" si="80"/>
        <v>0.87007134754372706</v>
      </c>
      <c r="AH20" s="20" t="s">
        <v>206</v>
      </c>
      <c r="AI20" s="20">
        <v>20.8206481933593</v>
      </c>
      <c r="AJ20" s="49">
        <f t="shared" ref="AJ20" si="99">(AI20+AI21+AI22)/3</f>
        <v>20.705073610941536</v>
      </c>
      <c r="AK20" s="49"/>
      <c r="AL20" s="38">
        <v>27.527256011962798</v>
      </c>
      <c r="AM20" s="50">
        <f t="shared" ref="AM20" si="100">(AL20+AL21+AL22)/3</f>
        <v>27.243545087178504</v>
      </c>
      <c r="AN20" s="49"/>
      <c r="AO20" s="49">
        <f t="shared" ref="AO20:AO74" si="101">(AJ20-AM20)-(23.07-28.08)</f>
        <v>-1.5284714762369696</v>
      </c>
      <c r="AP20" s="48">
        <f t="shared" si="83"/>
        <v>2.8848003486368627</v>
      </c>
      <c r="AS20" s="20" t="s">
        <v>206</v>
      </c>
      <c r="AT20" s="20">
        <v>25.275097656250001</v>
      </c>
      <c r="AU20" s="49">
        <f t="shared" ref="AU20" si="102">(AT20+AT21+AT22)/3</f>
        <v>25.675800259908041</v>
      </c>
      <c r="AV20" s="49"/>
      <c r="AW20" s="38">
        <v>26.629125595092773</v>
      </c>
      <c r="AX20" s="50">
        <f t="shared" ref="AX20" si="103">(AW20+AW21+AW22)/3</f>
        <v>26.744717661539706</v>
      </c>
      <c r="AY20" s="49"/>
      <c r="AZ20" s="49">
        <f t="shared" ref="AZ20" si="104">(AU20-AX20)-(28.44-28.25)</f>
        <v>-1.2589174016316669</v>
      </c>
      <c r="BA20" s="48">
        <f t="shared" si="86"/>
        <v>2.3931609073137743</v>
      </c>
      <c r="BD20" s="20" t="s">
        <v>206</v>
      </c>
      <c r="BE20" s="20">
        <v>25.522982788085901</v>
      </c>
      <c r="BF20" s="49">
        <f t="shared" ref="BF20" si="105">(BE20+BE21+BE22)/3</f>
        <v>25.825996704101502</v>
      </c>
      <c r="BG20" s="49"/>
      <c r="BH20" s="20">
        <v>27.752388000488281</v>
      </c>
      <c r="BI20" s="50">
        <f t="shared" ref="BI20" si="106">(BH20+BH21+BH22)/3</f>
        <v>27.434010187784793</v>
      </c>
      <c r="BJ20" s="49"/>
      <c r="BK20" s="49">
        <f t="shared" si="49"/>
        <v>-0.33801348368329087</v>
      </c>
      <c r="BL20" s="48">
        <f t="shared" si="88"/>
        <v>1.2640149121047712</v>
      </c>
      <c r="BO20" s="20" t="s">
        <v>206</v>
      </c>
      <c r="BP20" s="20">
        <v>19.969490051269499</v>
      </c>
      <c r="BQ20" s="49">
        <f t="shared" ref="BQ20" si="107">(BP20+BP21+BP22)/3</f>
        <v>19.659342320760032</v>
      </c>
      <c r="BR20" s="49"/>
      <c r="BS20" s="38">
        <v>27.0090007781982</v>
      </c>
      <c r="BT20" s="50">
        <f t="shared" ref="BT20" si="108">(BS20+BS21+BS22)/3</f>
        <v>26.567185719807899</v>
      </c>
      <c r="BU20" s="49"/>
      <c r="BV20" s="49">
        <f t="shared" si="53"/>
        <v>7.2156600952133942E-2</v>
      </c>
      <c r="BW20" s="48">
        <f t="shared" si="90"/>
        <v>0.95121501870744596</v>
      </c>
    </row>
    <row r="21" spans="1:75" s="16" customFormat="1" x14ac:dyDescent="0.25">
      <c r="A21" s="20" t="s">
        <v>207</v>
      </c>
      <c r="B21" s="20">
        <v>29.650684888349002</v>
      </c>
      <c r="C21" s="49"/>
      <c r="D21" s="49"/>
      <c r="E21" s="20">
        <v>26.831898995270901</v>
      </c>
      <c r="F21" s="50"/>
      <c r="G21" s="49"/>
      <c r="H21" s="49"/>
      <c r="I21" s="48"/>
      <c r="L21" s="20" t="s">
        <v>207</v>
      </c>
      <c r="M21" s="20">
        <v>24.680066680908201</v>
      </c>
      <c r="N21" s="49"/>
      <c r="O21" s="49"/>
      <c r="P21" s="20">
        <v>27.1728801727294</v>
      </c>
      <c r="Q21" s="50"/>
      <c r="R21" s="49"/>
      <c r="S21" s="49"/>
      <c r="T21" s="48"/>
      <c r="W21" s="20" t="s">
        <v>207</v>
      </c>
      <c r="X21" s="20">
        <v>30.2133480072021</v>
      </c>
      <c r="Y21" s="49"/>
      <c r="Z21" s="49"/>
      <c r="AA21" s="38">
        <v>27.183197021484375</v>
      </c>
      <c r="AB21" s="50"/>
      <c r="AC21" s="49"/>
      <c r="AD21" s="49"/>
      <c r="AE21" s="48"/>
      <c r="AH21" s="20" t="s">
        <v>207</v>
      </c>
      <c r="AI21" s="20">
        <v>20.356165695190398</v>
      </c>
      <c r="AJ21" s="49"/>
      <c r="AK21" s="49"/>
      <c r="AL21" s="38">
        <v>26.993167495727501</v>
      </c>
      <c r="AM21" s="50"/>
      <c r="AN21" s="49"/>
      <c r="AO21" s="49"/>
      <c r="AP21" s="48"/>
      <c r="AS21" s="20" t="s">
        <v>207</v>
      </c>
      <c r="AT21" s="20">
        <v>26.009836196899414</v>
      </c>
      <c r="AU21" s="49"/>
      <c r="AV21" s="49"/>
      <c r="AW21" s="38">
        <v>26.926976394653298</v>
      </c>
      <c r="AX21" s="50"/>
      <c r="AY21" s="49"/>
      <c r="AZ21" s="49"/>
      <c r="BA21" s="48"/>
      <c r="BD21" s="20" t="s">
        <v>207</v>
      </c>
      <c r="BE21" s="20">
        <v>26.089010620117101</v>
      </c>
      <c r="BF21" s="49"/>
      <c r="BG21" s="49"/>
      <c r="BH21" s="20">
        <v>27.182299041747999</v>
      </c>
      <c r="BI21" s="50"/>
      <c r="BJ21" s="49"/>
      <c r="BK21" s="49"/>
      <c r="BL21" s="48"/>
      <c r="BO21" s="20" t="s">
        <v>207</v>
      </c>
      <c r="BP21" s="20">
        <v>19.282527923583899</v>
      </c>
      <c r="BQ21" s="49"/>
      <c r="BR21" s="49"/>
      <c r="BS21" s="38">
        <v>26.458703994750898</v>
      </c>
      <c r="BT21" s="50"/>
      <c r="BU21" s="49"/>
      <c r="BV21" s="49"/>
      <c r="BW21" s="48"/>
    </row>
    <row r="22" spans="1:75" s="16" customFormat="1" x14ac:dyDescent="0.25">
      <c r="A22" s="20" t="s">
        <v>208</v>
      </c>
      <c r="B22" s="20">
        <v>30.305147067817099</v>
      </c>
      <c r="C22" s="49"/>
      <c r="D22" s="49"/>
      <c r="E22" s="20">
        <v>26.5984891310761</v>
      </c>
      <c r="F22" s="50"/>
      <c r="G22" s="49"/>
      <c r="H22" s="49"/>
      <c r="I22" s="48"/>
      <c r="L22" s="20" t="s">
        <v>208</v>
      </c>
      <c r="M22" s="20">
        <v>25.380888938903801</v>
      </c>
      <c r="N22" s="49"/>
      <c r="O22" s="49"/>
      <c r="P22" s="20">
        <v>26.665570259094199</v>
      </c>
      <c r="Q22" s="50"/>
      <c r="R22" s="49"/>
      <c r="S22" s="49"/>
      <c r="T22" s="48"/>
      <c r="W22" s="20" t="s">
        <v>208</v>
      </c>
      <c r="X22" s="20">
        <v>30.703727722167901</v>
      </c>
      <c r="Y22" s="49"/>
      <c r="Z22" s="49"/>
      <c r="AA22" s="38">
        <v>26.926266670227001</v>
      </c>
      <c r="AB22" s="50"/>
      <c r="AC22" s="49"/>
      <c r="AD22" s="49"/>
      <c r="AE22" s="48"/>
      <c r="AH22" s="20" t="s">
        <v>208</v>
      </c>
      <c r="AI22" s="20">
        <v>20.938406944274899</v>
      </c>
      <c r="AJ22" s="49"/>
      <c r="AK22" s="49"/>
      <c r="AL22" s="38">
        <v>27.210211753845215</v>
      </c>
      <c r="AM22" s="50"/>
      <c r="AN22" s="49"/>
      <c r="AO22" s="49"/>
      <c r="AP22" s="48"/>
      <c r="AS22" s="20" t="s">
        <v>208</v>
      </c>
      <c r="AT22" s="20">
        <v>25.742466926574707</v>
      </c>
      <c r="AU22" s="49"/>
      <c r="AV22" s="49"/>
      <c r="AW22" s="38">
        <v>26.678050994873047</v>
      </c>
      <c r="AX22" s="50"/>
      <c r="AY22" s="49"/>
      <c r="AZ22" s="49"/>
      <c r="BA22" s="48"/>
      <c r="BD22" s="20" t="s">
        <v>208</v>
      </c>
      <c r="BE22" s="20">
        <v>25.865996704101502</v>
      </c>
      <c r="BF22" s="49"/>
      <c r="BG22" s="49"/>
      <c r="BH22" s="20">
        <v>27.367343521118102</v>
      </c>
      <c r="BI22" s="50"/>
      <c r="BJ22" s="49"/>
      <c r="BK22" s="49"/>
      <c r="BL22" s="48"/>
      <c r="BO22" s="20" t="s">
        <v>208</v>
      </c>
      <c r="BP22" s="20">
        <v>19.726008987426699</v>
      </c>
      <c r="BQ22" s="49"/>
      <c r="BR22" s="49"/>
      <c r="BS22" s="38">
        <v>26.233852386474599</v>
      </c>
      <c r="BT22" s="50"/>
      <c r="BU22" s="49"/>
      <c r="BV22" s="49"/>
      <c r="BW22" s="48"/>
    </row>
    <row r="23" spans="1:75" s="16" customFormat="1" x14ac:dyDescent="0.25">
      <c r="A23" s="20" t="s">
        <v>209</v>
      </c>
      <c r="B23" s="20">
        <v>28.841316049990901</v>
      </c>
      <c r="C23" s="49">
        <f t="shared" ref="C23" si="109">(B23+B24+B25)/3</f>
        <v>28.967119219660802</v>
      </c>
      <c r="D23" s="49"/>
      <c r="E23" s="20">
        <v>26.77458829744241</v>
      </c>
      <c r="F23" s="50">
        <f t="shared" ref="F23" si="110">(E23+E24+E25)/3</f>
        <v>26.60727038007866</v>
      </c>
      <c r="G23" s="49"/>
      <c r="H23" s="49">
        <f t="shared" ref="H23" si="111">(C23-F23)-(29.79-27.64)</f>
        <v>0.2098488395821434</v>
      </c>
      <c r="I23" s="48">
        <f t="shared" ref="I23" si="112">2^-H23</f>
        <v>0.86462781916736631</v>
      </c>
      <c r="L23" s="20" t="s">
        <v>209</v>
      </c>
      <c r="M23" s="20">
        <v>25.7728176116943</v>
      </c>
      <c r="N23" s="49">
        <f t="shared" ref="N23" si="113">(M23+M24+M25)/3</f>
        <v>26.045580101013133</v>
      </c>
      <c r="O23" s="49"/>
      <c r="P23" s="20">
        <v>27.561700820922798</v>
      </c>
      <c r="Q23" s="50">
        <f t="shared" ref="Q23" si="114">(P23+P24+P25)/3</f>
        <v>27.368420473734464</v>
      </c>
      <c r="R23" s="49"/>
      <c r="S23" s="49">
        <f t="shared" ref="S23" si="115">(N23-Q23)-(27.12-27.69)</f>
        <v>-0.7528403727213302</v>
      </c>
      <c r="T23" s="48">
        <f t="shared" ref="T23" si="116">2^-S23</f>
        <v>1.6851071996710663</v>
      </c>
      <c r="W23" s="20" t="s">
        <v>209</v>
      </c>
      <c r="X23" s="20">
        <v>30.096146011352499</v>
      </c>
      <c r="Y23" s="49">
        <f t="shared" ref="Y23" si="117">(X23+X24+X25)/3</f>
        <v>29.896972783406529</v>
      </c>
      <c r="Z23" s="49"/>
      <c r="AA23" s="38">
        <v>26.386020660400391</v>
      </c>
      <c r="AB23" s="50">
        <f t="shared" ref="AB23" si="118">(AA23+AA24+AA25)/3</f>
        <v>26.539114507039383</v>
      </c>
      <c r="AC23" s="49"/>
      <c r="AD23" s="49">
        <f t="shared" si="37"/>
        <v>-0.15214172363285527</v>
      </c>
      <c r="AE23" s="48">
        <f t="shared" ref="AE23" si="119">2^-AD23</f>
        <v>1.1112178841563529</v>
      </c>
      <c r="AH23" s="20" t="s">
        <v>209</v>
      </c>
      <c r="AI23" s="20">
        <v>23.815909576416001</v>
      </c>
      <c r="AJ23" s="49">
        <f t="shared" ref="AJ23" si="120">(AI23+AI24+AI25)/3</f>
        <v>23.426129277547165</v>
      </c>
      <c r="AK23" s="49"/>
      <c r="AL23" s="38">
        <v>27.842903137207031</v>
      </c>
      <c r="AM23" s="50">
        <f t="shared" ref="AM23" si="121">(AL23+AL24+AL25)/3</f>
        <v>27.641209348042803</v>
      </c>
      <c r="AN23" s="49"/>
      <c r="AO23" s="49">
        <f t="shared" ref="AO23" si="122">(AJ23-AM23)-(23.07-28.08)</f>
        <v>0.79491992950435986</v>
      </c>
      <c r="AP23" s="48">
        <f t="shared" ref="AP23" si="123">2^-AO23</f>
        <v>0.57637516170111247</v>
      </c>
      <c r="AS23" s="20" t="s">
        <v>209</v>
      </c>
      <c r="AT23" s="20">
        <v>27.1895217895507</v>
      </c>
      <c r="AU23" s="49">
        <f t="shared" ref="AU23" si="124">(AT23+AT24+AT25)/3</f>
        <v>27.220978609720799</v>
      </c>
      <c r="AV23" s="49"/>
      <c r="AW23" s="38">
        <v>27.882284164428711</v>
      </c>
      <c r="AX23" s="50">
        <f t="shared" ref="AX23" si="125">(AW23+AW24+AW25)/3</f>
        <v>27.36056550343827</v>
      </c>
      <c r="AY23" s="49"/>
      <c r="AZ23" s="49">
        <f t="shared" ref="AZ23" si="126">(AU23-AX23)-(28.44-28.25)</f>
        <v>-0.32958689371747241</v>
      </c>
      <c r="BA23" s="48">
        <f t="shared" ref="BA23" si="127">2^-AZ23</f>
        <v>1.2566534884971423</v>
      </c>
      <c r="BD23" s="20" t="s">
        <v>209</v>
      </c>
      <c r="BE23" s="20">
        <v>24.313468933105401</v>
      </c>
      <c r="BF23" s="49">
        <f t="shared" ref="BF23" si="128">(BE23+BE24+BE25)/3</f>
        <v>24.239716021219834</v>
      </c>
      <c r="BG23" s="49"/>
      <c r="BH23" s="20">
        <v>27.0769962310791</v>
      </c>
      <c r="BI23" s="50">
        <f t="shared" ref="BI23" si="129">(BH23+BH24+BH25)/3</f>
        <v>27.447104008992493</v>
      </c>
      <c r="BJ23" s="49"/>
      <c r="BK23" s="49">
        <f t="shared" si="49"/>
        <v>-1.9373879877726594</v>
      </c>
      <c r="BL23" s="48">
        <f t="shared" ref="BL23" si="130">2^-BK23</f>
        <v>3.8301157373886867</v>
      </c>
      <c r="BO23" s="20" t="s">
        <v>209</v>
      </c>
      <c r="BP23" s="20">
        <v>20.512555694580001</v>
      </c>
      <c r="BQ23" s="49">
        <f t="shared" ref="BQ23" si="131">(BP23+BP24+BP25)/3</f>
        <v>20.428143946329666</v>
      </c>
      <c r="BR23" s="49"/>
      <c r="BS23" s="38">
        <v>26.842067718505859</v>
      </c>
      <c r="BT23" s="50">
        <f t="shared" ref="BT23" si="132">(BS23+BS24+BS25)/3</f>
        <v>27.00787309010822</v>
      </c>
      <c r="BU23" s="49"/>
      <c r="BV23" s="49">
        <f t="shared" si="53"/>
        <v>0.40027085622144654</v>
      </c>
      <c r="BW23" s="48">
        <f t="shared" ref="BW23" si="133">2^-BV23</f>
        <v>0.75771601385154974</v>
      </c>
    </row>
    <row r="24" spans="1:75" s="16" customFormat="1" x14ac:dyDescent="0.25">
      <c r="A24" s="20" t="s">
        <v>210</v>
      </c>
      <c r="B24" s="20">
        <v>29.092922389330699</v>
      </c>
      <c r="C24" s="49"/>
      <c r="D24" s="49"/>
      <c r="E24" s="20">
        <v>26.373285796048258</v>
      </c>
      <c r="F24" s="50"/>
      <c r="G24" s="49"/>
      <c r="H24" s="49"/>
      <c r="I24" s="48"/>
      <c r="L24" s="20" t="s">
        <v>210</v>
      </c>
      <c r="M24" s="20">
        <v>25.918342590331999</v>
      </c>
      <c r="N24" s="49"/>
      <c r="O24" s="49"/>
      <c r="P24" s="20">
        <v>27.0418067932128</v>
      </c>
      <c r="Q24" s="50"/>
      <c r="R24" s="49"/>
      <c r="S24" s="49"/>
      <c r="T24" s="48"/>
      <c r="W24" s="20" t="s">
        <v>210</v>
      </c>
      <c r="X24" s="20">
        <v>29.831132888793899</v>
      </c>
      <c r="Y24" s="49"/>
      <c r="Z24" s="49"/>
      <c r="AA24" s="38">
        <v>26.725541687011699</v>
      </c>
      <c r="AB24" s="50"/>
      <c r="AC24" s="49"/>
      <c r="AD24" s="49"/>
      <c r="AE24" s="48"/>
      <c r="AH24" s="20" t="s">
        <v>210</v>
      </c>
      <c r="AI24" s="20">
        <v>23.469682312011699</v>
      </c>
      <c r="AJ24" s="49"/>
      <c r="AK24" s="49"/>
      <c r="AL24" s="38">
        <v>27.172848892211899</v>
      </c>
      <c r="AM24" s="50"/>
      <c r="AN24" s="49"/>
      <c r="AO24" s="49"/>
      <c r="AP24" s="48"/>
      <c r="AS24" s="20" t="s">
        <v>210</v>
      </c>
      <c r="AT24" s="20">
        <v>27.519102096557599</v>
      </c>
      <c r="AU24" s="49"/>
      <c r="AV24" s="49"/>
      <c r="AW24" s="38">
        <v>27.1721801757812</v>
      </c>
      <c r="AX24" s="50"/>
      <c r="AY24" s="49"/>
      <c r="AZ24" s="49"/>
      <c r="BA24" s="48"/>
      <c r="BD24" s="20" t="s">
        <v>210</v>
      </c>
      <c r="BE24" s="20">
        <v>24.132629776000901</v>
      </c>
      <c r="BF24" s="49"/>
      <c r="BG24" s="49"/>
      <c r="BH24" s="20">
        <v>27.8505451202392</v>
      </c>
      <c r="BI24" s="50"/>
      <c r="BJ24" s="49"/>
      <c r="BK24" s="49"/>
      <c r="BL24" s="48"/>
      <c r="BO24" s="20" t="s">
        <v>210</v>
      </c>
      <c r="BP24" s="20">
        <v>20.310398864745999</v>
      </c>
      <c r="BQ24" s="49"/>
      <c r="BR24" s="49"/>
      <c r="BS24" s="38">
        <v>27.207011795043901</v>
      </c>
      <c r="BT24" s="50"/>
      <c r="BU24" s="49"/>
      <c r="BV24" s="49"/>
      <c r="BW24" s="48"/>
    </row>
    <row r="25" spans="1:75" s="16" customFormat="1" x14ac:dyDescent="0.25">
      <c r="A25" s="20" t="s">
        <v>211</v>
      </c>
      <c r="B25" s="20">
        <v>28.967119219660798</v>
      </c>
      <c r="C25" s="49"/>
      <c r="D25" s="49"/>
      <c r="E25" s="20">
        <v>26.673937046745301</v>
      </c>
      <c r="F25" s="50"/>
      <c r="G25" s="49"/>
      <c r="H25" s="49"/>
      <c r="I25" s="48"/>
      <c r="L25" s="20" t="s">
        <v>211</v>
      </c>
      <c r="M25" s="20">
        <v>26.4455801010131</v>
      </c>
      <c r="N25" s="49"/>
      <c r="O25" s="49"/>
      <c r="P25" s="20">
        <v>27.5017538070678</v>
      </c>
      <c r="Q25" s="50"/>
      <c r="R25" s="49"/>
      <c r="S25" s="49"/>
      <c r="T25" s="48"/>
      <c r="W25" s="20" t="s">
        <v>211</v>
      </c>
      <c r="X25" s="20">
        <v>29.7636394500732</v>
      </c>
      <c r="Y25" s="49"/>
      <c r="Z25" s="49"/>
      <c r="AA25" s="38">
        <v>26.505781173706055</v>
      </c>
      <c r="AB25" s="50"/>
      <c r="AC25" s="49"/>
      <c r="AD25" s="49"/>
      <c r="AE25" s="48"/>
      <c r="AH25" s="20" t="s">
        <v>211</v>
      </c>
      <c r="AI25" s="20">
        <v>22.9927959442138</v>
      </c>
      <c r="AJ25" s="49"/>
      <c r="AK25" s="49"/>
      <c r="AL25" s="38">
        <v>27.907876014709473</v>
      </c>
      <c r="AM25" s="50"/>
      <c r="AN25" s="49"/>
      <c r="AO25" s="49"/>
      <c r="AP25" s="48"/>
      <c r="AS25" s="20" t="s">
        <v>211</v>
      </c>
      <c r="AT25" s="20">
        <v>26.954311943054101</v>
      </c>
      <c r="AU25" s="49"/>
      <c r="AV25" s="49"/>
      <c r="AW25" s="38">
        <v>27.027232170104899</v>
      </c>
      <c r="AX25" s="50"/>
      <c r="AY25" s="49"/>
      <c r="AZ25" s="49"/>
      <c r="BA25" s="48"/>
      <c r="BD25" s="20" t="s">
        <v>211</v>
      </c>
      <c r="BE25" s="20">
        <v>24.273049354553201</v>
      </c>
      <c r="BF25" s="49"/>
      <c r="BG25" s="49"/>
      <c r="BH25" s="20">
        <v>27.41377067565918</v>
      </c>
      <c r="BI25" s="50"/>
      <c r="BJ25" s="49"/>
      <c r="BK25" s="49"/>
      <c r="BL25" s="48"/>
      <c r="BO25" s="20" t="s">
        <v>211</v>
      </c>
      <c r="BP25" s="20">
        <v>20.461477279663001</v>
      </c>
      <c r="BQ25" s="49"/>
      <c r="BR25" s="49"/>
      <c r="BS25" s="38">
        <v>26.974539756774902</v>
      </c>
      <c r="BT25" s="50"/>
      <c r="BU25" s="49"/>
      <c r="BV25" s="49"/>
      <c r="BW25" s="48"/>
    </row>
    <row r="26" spans="1:75" s="16" customFormat="1" x14ac:dyDescent="0.25">
      <c r="A26" s="20" t="s">
        <v>212</v>
      </c>
      <c r="B26" s="20">
        <v>29.694947645194699</v>
      </c>
      <c r="C26" s="49">
        <f t="shared" ref="C26" si="134">(B26+B27+B28)/3</f>
        <v>29.688557530246268</v>
      </c>
      <c r="D26" s="49"/>
      <c r="E26" s="20">
        <v>26.992417061611299</v>
      </c>
      <c r="F26" s="50">
        <f t="shared" ref="F26" si="135">(E26+E27+E28)/3</f>
        <v>27.243545638644203</v>
      </c>
      <c r="G26" s="49"/>
      <c r="H26" s="49">
        <f t="shared" si="74"/>
        <v>0.29501189160206565</v>
      </c>
      <c r="I26" s="48">
        <f t="shared" ref="I26" si="136">2^-H26</f>
        <v>0.81506561409029243</v>
      </c>
      <c r="L26" s="20" t="s">
        <v>212</v>
      </c>
      <c r="M26" s="20">
        <v>24.911554336547798</v>
      </c>
      <c r="N26" s="49">
        <f t="shared" ref="N26" si="137">(M26+M27+M28)/3</f>
        <v>25.314181137084898</v>
      </c>
      <c r="O26" s="49"/>
      <c r="P26" s="20">
        <v>26.919399261473998</v>
      </c>
      <c r="Q26" s="50">
        <f t="shared" ref="Q26" si="138">(P26+P27+P28)/3</f>
        <v>26.712398974100498</v>
      </c>
      <c r="R26" s="49"/>
      <c r="S26" s="49">
        <f t="shared" ref="S26" si="139">(N26-Q26)-(27.12-27.69)</f>
        <v>-0.82821783701560037</v>
      </c>
      <c r="T26" s="48">
        <f t="shared" ref="T26" si="140">2^-S26</f>
        <v>1.7754907411748193</v>
      </c>
      <c r="W26" s="20" t="s">
        <v>213</v>
      </c>
      <c r="X26" s="20">
        <v>30.2543823242187</v>
      </c>
      <c r="Y26" s="49">
        <f>(X26+X27+X28)/2</f>
        <v>30.505347354928801</v>
      </c>
      <c r="Z26" s="49"/>
      <c r="AA26" s="38">
        <v>27.104942321777344</v>
      </c>
      <c r="AB26" s="50">
        <f t="shared" ref="AB26" si="141">(AA26+AA27+AA28)/3</f>
        <v>26.97786661783854</v>
      </c>
      <c r="AC26" s="49"/>
      <c r="AD26" s="49">
        <f t="shared" si="37"/>
        <v>1.7480737090259879E-2</v>
      </c>
      <c r="AE26" s="48">
        <f t="shared" ref="AE26" si="142">2^-AD26</f>
        <v>0.98795638827734344</v>
      </c>
      <c r="AH26" s="20" t="s">
        <v>212</v>
      </c>
      <c r="AI26" s="20">
        <v>23.364162445068299</v>
      </c>
      <c r="AJ26" s="49">
        <f t="shared" ref="AJ26" si="143">(AI26+AI27+AI28)/3</f>
        <v>23.719623629252066</v>
      </c>
      <c r="AK26" s="49"/>
      <c r="AL26" s="38">
        <v>28.016887664794901</v>
      </c>
      <c r="AM26" s="50">
        <f t="shared" ref="AM26" si="144">(AL26+AL27+AL28)/3</f>
        <v>27.741722170511867</v>
      </c>
      <c r="AN26" s="49"/>
      <c r="AO26" s="49">
        <f t="shared" si="82"/>
        <v>0.98790145874019686</v>
      </c>
      <c r="AP26" s="48">
        <f t="shared" ref="AP26" si="145">2^-AO26</f>
        <v>0.50421066567296613</v>
      </c>
      <c r="AS26" s="20" t="s">
        <v>212</v>
      </c>
      <c r="AT26" s="20">
        <v>27.425529479980469</v>
      </c>
      <c r="AU26" s="49">
        <f t="shared" ref="AU26" si="146">(AT26+AT27+AT28)/3</f>
        <v>27.484866587320933</v>
      </c>
      <c r="AV26" s="49"/>
      <c r="AW26" s="38">
        <v>27.655773162841701</v>
      </c>
      <c r="AX26" s="50">
        <f t="shared" ref="AX26" si="147">(AW26+AW27+AW28)/3</f>
        <v>27.783573786417609</v>
      </c>
      <c r="AY26" s="49"/>
      <c r="AZ26" s="49">
        <f t="shared" ref="AZ26" si="148">(AU26-AX26)-(28.44-28.25)</f>
        <v>-0.4887071990966767</v>
      </c>
      <c r="BA26" s="48">
        <f t="shared" ref="BA26" si="149">2^-AZ26</f>
        <v>1.4031869145719325</v>
      </c>
      <c r="BD26" s="20" t="s">
        <v>212</v>
      </c>
      <c r="BE26" s="20">
        <v>24.3123863220214</v>
      </c>
      <c r="BF26" s="49">
        <f t="shared" ref="BF26" si="150">(BE26+BE27+BE28)/3</f>
        <v>24.599315579732206</v>
      </c>
      <c r="BG26" s="49"/>
      <c r="BH26" s="20">
        <v>28.016334533691406</v>
      </c>
      <c r="BI26" s="50">
        <f t="shared" ref="BI26" si="151">(BH26+BH27+BH28)/3</f>
        <v>27.971696345011377</v>
      </c>
      <c r="BJ26" s="49"/>
      <c r="BK26" s="49">
        <f t="shared" si="49"/>
        <v>-2.1023807652791717</v>
      </c>
      <c r="BL26" s="48">
        <f t="shared" ref="BL26" si="152">2^-BK26</f>
        <v>4.2941743419149496</v>
      </c>
      <c r="BO26" s="20" t="s">
        <v>213</v>
      </c>
      <c r="BP26" s="20">
        <v>21.567735671996999</v>
      </c>
      <c r="BQ26" s="49">
        <f t="shared" ref="BQ26" si="153">(BP26+BP27+BP28)/3</f>
        <v>21.175170199076288</v>
      </c>
      <c r="BR26" s="49"/>
      <c r="BS26" s="38">
        <v>27.849549865722601</v>
      </c>
      <c r="BT26" s="50">
        <f t="shared" ref="BT26" si="154">(BS26+BS27+BS28)/3</f>
        <v>27.787782859802203</v>
      </c>
      <c r="BU26" s="49"/>
      <c r="BV26" s="49">
        <f t="shared" si="53"/>
        <v>0.36738733927408518</v>
      </c>
      <c r="BW26" s="48">
        <f t="shared" ref="BW26" si="155">2^-BV26</f>
        <v>0.77518505429918427</v>
      </c>
    </row>
    <row r="27" spans="1:75" s="16" customFormat="1" x14ac:dyDescent="0.25">
      <c r="A27" s="20" t="s">
        <v>214</v>
      </c>
      <c r="B27" s="20">
        <v>30.0488340819645</v>
      </c>
      <c r="C27" s="49"/>
      <c r="D27" s="49"/>
      <c r="E27" s="20">
        <v>27.5280075490104</v>
      </c>
      <c r="F27" s="50"/>
      <c r="G27" s="49"/>
      <c r="H27" s="49"/>
      <c r="I27" s="48"/>
      <c r="J27" s="26"/>
      <c r="L27" s="20" t="s">
        <v>214</v>
      </c>
      <c r="M27" s="20">
        <v>25.416807937622</v>
      </c>
      <c r="N27" s="49"/>
      <c r="O27" s="49"/>
      <c r="P27" s="20">
        <v>26.4720653533935</v>
      </c>
      <c r="Q27" s="50"/>
      <c r="R27" s="49"/>
      <c r="S27" s="49"/>
      <c r="T27" s="48"/>
      <c r="W27" s="20" t="s">
        <v>214</v>
      </c>
      <c r="X27" s="20">
        <v>30.7563123856389</v>
      </c>
      <c r="Y27" s="49"/>
      <c r="Z27" s="49"/>
      <c r="AA27" s="38">
        <v>26.817457580566401</v>
      </c>
      <c r="AB27" s="50"/>
      <c r="AC27" s="49"/>
      <c r="AD27" s="49"/>
      <c r="AE27" s="48"/>
      <c r="AH27" s="20" t="s">
        <v>214</v>
      </c>
      <c r="AI27" s="20">
        <v>23.641751480102499</v>
      </c>
      <c r="AJ27" s="49"/>
      <c r="AK27" s="49"/>
      <c r="AL27" s="38">
        <v>27.5332233428955</v>
      </c>
      <c r="AM27" s="50"/>
      <c r="AN27" s="49"/>
      <c r="AO27" s="49"/>
      <c r="AP27" s="48"/>
      <c r="AS27" s="20" t="s">
        <v>214</v>
      </c>
      <c r="AT27" s="20">
        <v>27.610870361328125</v>
      </c>
      <c r="AU27" s="49"/>
      <c r="AV27" s="49"/>
      <c r="AW27" s="38">
        <v>27.578041076660156</v>
      </c>
      <c r="AX27" s="50"/>
      <c r="AY27" s="49"/>
      <c r="AZ27" s="49"/>
      <c r="BA27" s="48"/>
      <c r="BD27" s="20" t="s">
        <v>214</v>
      </c>
      <c r="BE27" s="20">
        <v>24.8195781707763</v>
      </c>
      <c r="BF27" s="49"/>
      <c r="BG27" s="49"/>
      <c r="BH27" s="20">
        <v>27.893724822997999</v>
      </c>
      <c r="BI27" s="50"/>
      <c r="BJ27" s="49"/>
      <c r="BK27" s="49"/>
      <c r="BL27" s="48"/>
      <c r="BO27" s="20" t="s">
        <v>214</v>
      </c>
      <c r="BP27" s="20">
        <v>21.049271392822199</v>
      </c>
      <c r="BQ27" s="49"/>
      <c r="BR27" s="49"/>
      <c r="BS27" s="38">
        <v>27.4260158538818</v>
      </c>
      <c r="BT27" s="50"/>
      <c r="BU27" s="49"/>
      <c r="BV27" s="49"/>
      <c r="BW27" s="48"/>
    </row>
    <row r="28" spans="1:75" s="16" customFormat="1" x14ac:dyDescent="0.25">
      <c r="A28" s="20" t="s">
        <v>215</v>
      </c>
      <c r="B28" s="20">
        <v>29.321890863579601</v>
      </c>
      <c r="C28" s="49"/>
      <c r="D28" s="49"/>
      <c r="E28" s="20">
        <v>27.2102123053109</v>
      </c>
      <c r="F28" s="50"/>
      <c r="G28" s="49"/>
      <c r="H28" s="49"/>
      <c r="I28" s="48"/>
      <c r="L28" s="20" t="s">
        <v>215</v>
      </c>
      <c r="M28" s="20">
        <v>25.614181137084898</v>
      </c>
      <c r="N28" s="49"/>
      <c r="O28" s="49"/>
      <c r="P28" s="20">
        <v>26.745732307434</v>
      </c>
      <c r="Q28" s="50"/>
      <c r="R28" s="49"/>
      <c r="S28" s="49"/>
      <c r="T28" s="48"/>
      <c r="W28" s="20" t="s">
        <v>215</v>
      </c>
      <c r="X28" s="20"/>
      <c r="Y28" s="49"/>
      <c r="Z28" s="49"/>
      <c r="AA28" s="38">
        <v>27.011199951171875</v>
      </c>
      <c r="AB28" s="50"/>
      <c r="AC28" s="49"/>
      <c r="AD28" s="49"/>
      <c r="AE28" s="48"/>
      <c r="AH28" s="20" t="s">
        <v>215</v>
      </c>
      <c r="AI28" s="20">
        <v>24.152956962585399</v>
      </c>
      <c r="AJ28" s="49"/>
      <c r="AK28" s="49"/>
      <c r="AL28" s="38">
        <v>27.675055503845201</v>
      </c>
      <c r="AM28" s="50"/>
      <c r="AN28" s="49"/>
      <c r="AO28" s="49"/>
      <c r="AP28" s="48"/>
      <c r="AS28" s="20" t="s">
        <v>215</v>
      </c>
      <c r="AT28" s="20">
        <v>27.4181999206542</v>
      </c>
      <c r="AU28" s="49"/>
      <c r="AV28" s="49"/>
      <c r="AW28" s="38">
        <v>28.116907119750977</v>
      </c>
      <c r="AX28" s="50"/>
      <c r="AY28" s="49"/>
      <c r="AZ28" s="49"/>
      <c r="BA28" s="48"/>
      <c r="BD28" s="20" t="s">
        <v>215</v>
      </c>
      <c r="BE28" s="20">
        <v>24.665982246398926</v>
      </c>
      <c r="BF28" s="49"/>
      <c r="BG28" s="49"/>
      <c r="BH28" s="20">
        <v>28.005029678344727</v>
      </c>
      <c r="BI28" s="50"/>
      <c r="BJ28" s="49"/>
      <c r="BK28" s="49"/>
      <c r="BL28" s="48"/>
      <c r="BO28" s="20" t="s">
        <v>215</v>
      </c>
      <c r="BP28" s="20">
        <v>20.908503532409668</v>
      </c>
      <c r="BQ28" s="49"/>
      <c r="BR28" s="49"/>
      <c r="BS28" s="38">
        <v>28.0877828598022</v>
      </c>
      <c r="BT28" s="50"/>
      <c r="BU28" s="49"/>
      <c r="BV28" s="49"/>
      <c r="BW28" s="48"/>
    </row>
    <row r="29" spans="1:75" s="16" customFormat="1" x14ac:dyDescent="0.25">
      <c r="A29" s="20" t="s">
        <v>216</v>
      </c>
      <c r="B29" s="20">
        <v>30.097775340151198</v>
      </c>
      <c r="C29" s="49">
        <f t="shared" ref="C29" si="156">(B29+B30+B31)/3</f>
        <v>29.822727211559499</v>
      </c>
      <c r="D29" s="49"/>
      <c r="E29" s="20">
        <v>26.967985766786835</v>
      </c>
      <c r="F29" s="50">
        <f t="shared" ref="F29" si="157">(E29+E30+E31)/3</f>
        <v>27.30108253168747</v>
      </c>
      <c r="G29" s="49"/>
      <c r="H29" s="49">
        <f t="shared" si="93"/>
        <v>0.37164467987203054</v>
      </c>
      <c r="I29" s="48">
        <f t="shared" ref="I29" si="158">2^-H29</f>
        <v>0.77290088330610884</v>
      </c>
      <c r="L29" s="20" t="s">
        <v>217</v>
      </c>
      <c r="M29" s="20">
        <v>26.0412601470947</v>
      </c>
      <c r="N29" s="49">
        <f t="shared" ref="N29" si="159">(M29+M30+M31)/3</f>
        <v>25.73066685994463</v>
      </c>
      <c r="O29" s="49"/>
      <c r="P29" s="20">
        <v>26.6770839691162</v>
      </c>
      <c r="Q29" s="50">
        <f t="shared" ref="Q29" si="160">(P29+P30+P31)/3</f>
        <v>27.102118555704731</v>
      </c>
      <c r="R29" s="49"/>
      <c r="S29" s="49">
        <f t="shared" ref="S29" si="161">(N29-Q29)-(27.12-27.69)</f>
        <v>-0.80145169576010034</v>
      </c>
      <c r="T29" s="48">
        <f t="shared" ref="T29" si="162">2^-S29</f>
        <v>1.7428539718834386</v>
      </c>
      <c r="W29" s="20" t="s">
        <v>216</v>
      </c>
      <c r="X29" s="20">
        <v>31.185897064208898</v>
      </c>
      <c r="Y29" s="49">
        <f t="shared" ref="Y29" si="163">(X29+X30+X31)/3</f>
        <v>31.568626263936299</v>
      </c>
      <c r="Z29" s="49"/>
      <c r="AA29" s="38">
        <v>28.055065536499001</v>
      </c>
      <c r="AB29" s="50">
        <f t="shared" ref="AB29" si="164">(AA29+AA30+AA31)/3</f>
        <v>28.271601168314607</v>
      </c>
      <c r="AC29" s="49"/>
      <c r="AD29" s="49">
        <f t="shared" si="37"/>
        <v>-0.21297490437831001</v>
      </c>
      <c r="AE29" s="48">
        <f t="shared" ref="AE29" si="165">2^-AD29</f>
        <v>1.1590757896527712</v>
      </c>
      <c r="AH29" s="20" t="s">
        <v>217</v>
      </c>
      <c r="AI29" s="20">
        <v>22.820419692993099</v>
      </c>
      <c r="AJ29" s="49">
        <f t="shared" ref="AJ29" si="166">(AI29+AI30+AI31)/3</f>
        <v>23.041972287495867</v>
      </c>
      <c r="AK29" s="49"/>
      <c r="AL29" s="38">
        <v>27.4271137237548</v>
      </c>
      <c r="AM29" s="50">
        <f t="shared" ref="AM29" si="167">(AL29+AL30+AL31)/3</f>
        <v>27.560794003804471</v>
      </c>
      <c r="AN29" s="49"/>
      <c r="AO29" s="49">
        <f t="shared" si="101"/>
        <v>0.4911782836913936</v>
      </c>
      <c r="AP29" s="48">
        <f t="shared" ref="AP29" si="168">2^-AO29</f>
        <v>0.71144380720863065</v>
      </c>
      <c r="AS29" s="20" t="s">
        <v>216</v>
      </c>
      <c r="AT29" s="20">
        <v>27.963354110717699</v>
      </c>
      <c r="AU29" s="49">
        <f t="shared" ref="AU29" si="169">(AT29+AT30+AT31)/3</f>
        <v>27.576834615071533</v>
      </c>
      <c r="AV29" s="49"/>
      <c r="AW29" s="38">
        <v>27.5098457336425</v>
      </c>
      <c r="AX29" s="50">
        <f t="shared" ref="AX29" si="170">(AW29+AW30+AW31)/3</f>
        <v>27.816438039143833</v>
      </c>
      <c r="AY29" s="49"/>
      <c r="AZ29" s="49">
        <f t="shared" ref="AZ29" si="171">(AU29-AX29)-(28.44-28.25)</f>
        <v>-0.42960342407230101</v>
      </c>
      <c r="BA29" s="48">
        <f t="shared" ref="BA29" si="172">2^-AZ29</f>
        <v>1.3468632928041278</v>
      </c>
      <c r="BD29" s="20" t="s">
        <v>216</v>
      </c>
      <c r="BE29" s="20">
        <v>25.291677474975501</v>
      </c>
      <c r="BF29" s="49">
        <f t="shared" ref="BF29" si="173">(BE29+BE30+BE31)/3</f>
        <v>25.046454938252698</v>
      </c>
      <c r="BG29" s="49"/>
      <c r="BH29" s="20">
        <v>28.535463333129801</v>
      </c>
      <c r="BI29" s="50">
        <f t="shared" ref="BI29" si="174">(BH29+BH30+BH31)/3</f>
        <v>28.57716496785476</v>
      </c>
      <c r="BJ29" s="49"/>
      <c r="BK29" s="49">
        <f t="shared" si="49"/>
        <v>-2.2607100296020626</v>
      </c>
      <c r="BL29" s="48">
        <f t="shared" ref="BL29" si="175">2^-BK29</f>
        <v>4.7922727792771189</v>
      </c>
      <c r="BO29" s="20" t="s">
        <v>216</v>
      </c>
      <c r="BP29" s="20">
        <v>20.997918701171798</v>
      </c>
      <c r="BQ29" s="49">
        <f t="shared" ref="BQ29" si="176">(BP29+BP30+BP31)/3</f>
        <v>21.4091953277585</v>
      </c>
      <c r="BR29" s="49"/>
      <c r="BS29" s="38">
        <v>28.403947830200099</v>
      </c>
      <c r="BT29" s="50">
        <f t="shared" ref="BT29" si="177">(BS29+BS30+BS31)/3</f>
        <v>27.918868382771734</v>
      </c>
      <c r="BU29" s="49"/>
      <c r="BV29" s="49">
        <f t="shared" si="53"/>
        <v>0.47032694498676619</v>
      </c>
      <c r="BW29" s="48">
        <f t="shared" ref="BW29" si="178">2^-BV29</f>
        <v>0.72180100396278379</v>
      </c>
    </row>
    <row r="30" spans="1:75" s="16" customFormat="1" x14ac:dyDescent="0.25">
      <c r="A30" s="20" t="s">
        <v>218</v>
      </c>
      <c r="B30" s="20">
        <v>29.5476790829678</v>
      </c>
      <c r="C30" s="49"/>
      <c r="D30" s="49"/>
      <c r="E30" s="20">
        <v>27.654179296588072</v>
      </c>
      <c r="F30" s="50"/>
      <c r="G30" s="49"/>
      <c r="H30" s="49"/>
      <c r="I30" s="48"/>
      <c r="L30" s="20" t="s">
        <v>218</v>
      </c>
      <c r="M30" s="20">
        <v>25.5034069061279</v>
      </c>
      <c r="N30" s="49"/>
      <c r="O30" s="49"/>
      <c r="P30" s="20">
        <v>27.0938198089599</v>
      </c>
      <c r="Q30" s="50"/>
      <c r="R30" s="49"/>
      <c r="S30" s="49"/>
      <c r="T30" s="48"/>
      <c r="W30" s="20" t="s">
        <v>218</v>
      </c>
      <c r="X30" s="20">
        <v>31.904688796997</v>
      </c>
      <c r="Y30" s="49"/>
      <c r="Z30" s="49"/>
      <c r="AA30" s="38">
        <v>28.454803466796875</v>
      </c>
      <c r="AB30" s="50"/>
      <c r="AC30" s="49"/>
      <c r="AD30" s="49"/>
      <c r="AE30" s="48"/>
      <c r="AH30" s="20" t="s">
        <v>218</v>
      </c>
      <c r="AI30" s="20">
        <v>23.396858215331999</v>
      </c>
      <c r="AJ30" s="49"/>
      <c r="AK30" s="49"/>
      <c r="AL30" s="38">
        <v>27.4271137237548</v>
      </c>
      <c r="AM30" s="50"/>
      <c r="AN30" s="49"/>
      <c r="AO30" s="49"/>
      <c r="AP30" s="48"/>
      <c r="AS30" s="20" t="s">
        <v>218</v>
      </c>
      <c r="AT30" s="20">
        <v>27.623648452758701</v>
      </c>
      <c r="AU30" s="49"/>
      <c r="AV30" s="49"/>
      <c r="AW30" s="38">
        <v>28.456363677978501</v>
      </c>
      <c r="AX30" s="50"/>
      <c r="AY30" s="49"/>
      <c r="AZ30" s="49"/>
      <c r="BA30" s="48"/>
      <c r="BD30" s="20" t="s">
        <v>218</v>
      </c>
      <c r="BE30" s="20">
        <v>25.0345657348632</v>
      </c>
      <c r="BF30" s="49"/>
      <c r="BG30" s="49"/>
      <c r="BH30" s="20">
        <v>28.952199935913086</v>
      </c>
      <c r="BI30" s="50"/>
      <c r="BJ30" s="49"/>
      <c r="BK30" s="49"/>
      <c r="BL30" s="48"/>
      <c r="BO30" s="20" t="s">
        <v>218</v>
      </c>
      <c r="BP30" s="20">
        <v>21.520471954344998</v>
      </c>
      <c r="BQ30" s="49"/>
      <c r="BR30" s="49"/>
      <c r="BS30" s="38">
        <v>27.767122268676701</v>
      </c>
      <c r="BT30" s="50"/>
      <c r="BU30" s="49"/>
      <c r="BV30" s="49"/>
      <c r="BW30" s="48"/>
    </row>
    <row r="31" spans="1:75" s="16" customFormat="1" x14ac:dyDescent="0.25">
      <c r="A31" s="20" t="s">
        <v>219</v>
      </c>
      <c r="B31" s="20">
        <v>29.822727211559499</v>
      </c>
      <c r="C31" s="49"/>
      <c r="D31" s="49"/>
      <c r="E31" s="20">
        <v>27.281082531687499</v>
      </c>
      <c r="F31" s="50"/>
      <c r="G31" s="49"/>
      <c r="H31" s="49"/>
      <c r="I31" s="48"/>
      <c r="L31" s="20" t="s">
        <v>219</v>
      </c>
      <c r="M31" s="20">
        <v>25.647333526611298</v>
      </c>
      <c r="N31" s="49"/>
      <c r="O31" s="49"/>
      <c r="P31" s="20">
        <v>27.535451889038086</v>
      </c>
      <c r="Q31" s="50"/>
      <c r="R31" s="49"/>
      <c r="S31" s="49"/>
      <c r="T31" s="48"/>
      <c r="W31" s="20" t="s">
        <v>219</v>
      </c>
      <c r="X31" s="20">
        <v>31.615292930603001</v>
      </c>
      <c r="Y31" s="49"/>
      <c r="Z31" s="49"/>
      <c r="AA31" s="38">
        <v>28.304934501647949</v>
      </c>
      <c r="AB31" s="50"/>
      <c r="AC31" s="49"/>
      <c r="AD31" s="49"/>
      <c r="AE31" s="48"/>
      <c r="AH31" s="20" t="s">
        <v>219</v>
      </c>
      <c r="AI31" s="20">
        <v>22.908638954162502</v>
      </c>
      <c r="AJ31" s="49"/>
      <c r="AK31" s="49"/>
      <c r="AL31" s="38">
        <v>27.828154563903809</v>
      </c>
      <c r="AM31" s="50"/>
      <c r="AN31" s="49"/>
      <c r="AO31" s="49"/>
      <c r="AP31" s="48"/>
      <c r="AS31" s="20" t="s">
        <v>219</v>
      </c>
      <c r="AT31" s="20">
        <v>27.1435012817382</v>
      </c>
      <c r="AU31" s="49"/>
      <c r="AV31" s="49"/>
      <c r="AW31" s="38">
        <v>27.483104705810501</v>
      </c>
      <c r="AX31" s="50"/>
      <c r="AY31" s="49"/>
      <c r="AZ31" s="49"/>
      <c r="BA31" s="48"/>
      <c r="BD31" s="20" t="s">
        <v>219</v>
      </c>
      <c r="BE31" s="20">
        <v>24.813121604919399</v>
      </c>
      <c r="BF31" s="49"/>
      <c r="BG31" s="49"/>
      <c r="BH31" s="20">
        <v>28.243831634521399</v>
      </c>
      <c r="BI31" s="50"/>
      <c r="BJ31" s="49"/>
      <c r="BK31" s="49"/>
      <c r="BL31" s="48"/>
      <c r="BO31" s="20" t="s">
        <v>219</v>
      </c>
      <c r="BP31" s="20">
        <v>21.7091953277587</v>
      </c>
      <c r="BQ31" s="49"/>
      <c r="BR31" s="49"/>
      <c r="BS31" s="38">
        <v>27.585535049438398</v>
      </c>
      <c r="BT31" s="50"/>
      <c r="BU31" s="49"/>
      <c r="BV31" s="49"/>
      <c r="BW31" s="48"/>
    </row>
    <row r="32" spans="1:75" s="16" customFormat="1" x14ac:dyDescent="0.25">
      <c r="A32" s="20" t="s">
        <v>220</v>
      </c>
      <c r="B32" s="20">
        <v>29.652767945356199</v>
      </c>
      <c r="C32" s="49">
        <f t="shared" ref="C32" si="179">(B32+B33+B34)/3</f>
        <v>29.928601238717931</v>
      </c>
      <c r="D32" s="49"/>
      <c r="E32" s="20">
        <v>27.035138470433399</v>
      </c>
      <c r="F32" s="50">
        <f t="shared" ref="F32" si="180">(E32+E33+E34)/3</f>
        <v>26.789158019408166</v>
      </c>
      <c r="G32" s="49"/>
      <c r="H32" s="49">
        <f t="shared" ref="H32" si="181">(C32-F32)-(29.79-27.64)</f>
        <v>0.98944321930976642</v>
      </c>
      <c r="I32" s="48">
        <f t="shared" ref="I32" si="182">2^-H32</f>
        <v>0.50367212019174323</v>
      </c>
      <c r="L32" s="20" t="s">
        <v>220</v>
      </c>
      <c r="M32" s="20">
        <v>24.106647491455</v>
      </c>
      <c r="N32" s="49">
        <f t="shared" ref="N32" si="183">(M32+M33+M34)/3</f>
        <v>24.4747560501098</v>
      </c>
      <c r="O32" s="49"/>
      <c r="P32" s="20">
        <v>26.914718627929599</v>
      </c>
      <c r="Q32" s="50">
        <f t="shared" ref="Q32" si="184">(P32+P33+P34)/3</f>
        <v>26.785136095682731</v>
      </c>
      <c r="R32" s="49"/>
      <c r="S32" s="49">
        <f t="shared" ref="S32" si="185">(N32-Q32)-(27.12-27.69)</f>
        <v>-1.7403800455729304</v>
      </c>
      <c r="T32" s="48">
        <f t="shared" ref="T32" si="186">2^-S32</f>
        <v>3.3412317341735047</v>
      </c>
      <c r="W32" s="20" t="s">
        <v>220</v>
      </c>
      <c r="X32" s="20">
        <v>29.821432113647461</v>
      </c>
      <c r="Y32" s="49">
        <f t="shared" ref="Y32" si="187">(X32+X33+X34)/3</f>
        <v>30.273565800984656</v>
      </c>
      <c r="Z32" s="49"/>
      <c r="AA32" s="38">
        <v>26.697921752929688</v>
      </c>
      <c r="AB32" s="50">
        <f t="shared" ref="AB32" si="188">(AA32+AA33+AA34)/3</f>
        <v>26.980502764383896</v>
      </c>
      <c r="AC32" s="49"/>
      <c r="AD32" s="49">
        <f t="shared" si="37"/>
        <v>-0.21693696339924173</v>
      </c>
      <c r="AE32" s="48">
        <f t="shared" ref="AE32" si="189">2^-AD32</f>
        <v>1.1622633228910006</v>
      </c>
      <c r="AH32" s="20" t="s">
        <v>220</v>
      </c>
      <c r="AI32" s="20">
        <v>22.042476654052699</v>
      </c>
      <c r="AJ32" s="49">
        <f t="shared" ref="AJ32" si="190">(AI32+AI33+AI34)/3</f>
        <v>22.259565035502067</v>
      </c>
      <c r="AK32" s="49"/>
      <c r="AL32" s="38">
        <v>27.198246002197266</v>
      </c>
      <c r="AM32" s="50">
        <f t="shared" ref="AM32" si="191">(AL32+AL33+AL34)/3</f>
        <v>27.501810963948557</v>
      </c>
      <c r="AN32" s="49"/>
      <c r="AO32" s="49">
        <f t="shared" ref="AO32" si="192">(AJ32-AM32)-(23.07-28.08)</f>
        <v>-0.23224592844649194</v>
      </c>
      <c r="AP32" s="48">
        <f t="shared" ref="AP32" si="193">2^-AO32</f>
        <v>1.1746621924795555</v>
      </c>
      <c r="AS32" s="20" t="s">
        <v>220</v>
      </c>
      <c r="AT32" s="20">
        <v>25.976564407348601</v>
      </c>
      <c r="AU32" s="49">
        <f t="shared" ref="AU32" si="194">(AT32+AT33+AT34)/3</f>
        <v>26.073369124094601</v>
      </c>
      <c r="AV32" s="49"/>
      <c r="AW32" s="38">
        <v>27.968908309936523</v>
      </c>
      <c r="AX32" s="50">
        <f t="shared" ref="AX32" si="195">(AW32+AW33+AW34)/3</f>
        <v>27.871678797403945</v>
      </c>
      <c r="AY32" s="49"/>
      <c r="AZ32" s="49">
        <f t="shared" ref="AZ32" si="196">(AU32-AX32)-(28.44-28.25)</f>
        <v>-1.9883096733093453</v>
      </c>
      <c r="BA32" s="48">
        <f t="shared" ref="BA32" si="197">2^-AZ32</f>
        <v>3.9677184990821708</v>
      </c>
      <c r="BD32" s="20" t="s">
        <v>220</v>
      </c>
      <c r="BE32" s="20">
        <v>26.883071899413999</v>
      </c>
      <c r="BF32" s="49">
        <f t="shared" ref="BF32" si="198">(BE32+BE33+BE34)/3</f>
        <v>26.4866872787475</v>
      </c>
      <c r="BG32" s="49"/>
      <c r="BH32" s="20">
        <v>27.254195785522398</v>
      </c>
      <c r="BI32" s="50">
        <f t="shared" ref="BI32" si="199">(BH32+BH33+BH34)/3</f>
        <v>27.045071156819642</v>
      </c>
      <c r="BJ32" s="49"/>
      <c r="BK32" s="49">
        <f t="shared" si="49"/>
        <v>0.71161612192785739</v>
      </c>
      <c r="BL32" s="48">
        <f t="shared" ref="BL32" si="200">2^-BK32</f>
        <v>0.61063571511545467</v>
      </c>
      <c r="BO32" s="20" t="s">
        <v>220</v>
      </c>
      <c r="BP32" s="20">
        <v>23.982481002807599</v>
      </c>
      <c r="BQ32" s="49">
        <f t="shared" ref="BQ32" si="201">(BP32+BP33+BP34)/3</f>
        <v>23.928449567158967</v>
      </c>
      <c r="BR32" s="49"/>
      <c r="BS32" s="38">
        <v>27.4820842742919</v>
      </c>
      <c r="BT32" s="50">
        <f t="shared" ref="BT32" si="202">(BS32+BS33+BS34)/3</f>
        <v>27.537200291951432</v>
      </c>
      <c r="BU32" s="49"/>
      <c r="BV32" s="49">
        <f t="shared" si="53"/>
        <v>3.3712492752075356</v>
      </c>
      <c r="BW32" s="48">
        <f t="shared" ref="BW32" si="203">2^-BV32</f>
        <v>9.6639093010871396E-2</v>
      </c>
    </row>
    <row r="33" spans="1:75" s="16" customFormat="1" x14ac:dyDescent="0.25">
      <c r="A33" s="20" t="s">
        <v>221</v>
      </c>
      <c r="B33" s="20">
        <v>29.8044345320797</v>
      </c>
      <c r="C33" s="49"/>
      <c r="D33" s="49"/>
      <c r="E33" s="20">
        <v>26.876510901716301</v>
      </c>
      <c r="F33" s="50"/>
      <c r="G33" s="49"/>
      <c r="H33" s="49"/>
      <c r="I33" s="48"/>
      <c r="K33" s="26"/>
      <c r="L33" s="20" t="s">
        <v>221</v>
      </c>
      <c r="M33" s="20">
        <v>24.742864608764599</v>
      </c>
      <c r="N33" s="49"/>
      <c r="O33" s="49"/>
      <c r="P33" s="20">
        <v>26.522220230102501</v>
      </c>
      <c r="Q33" s="50"/>
      <c r="R33" s="49"/>
      <c r="S33" s="49"/>
      <c r="T33" s="48"/>
      <c r="W33" s="20" t="s">
        <v>221</v>
      </c>
      <c r="X33" s="20">
        <v>30.659032821655199</v>
      </c>
      <c r="Y33" s="49"/>
      <c r="Z33" s="49"/>
      <c r="AA33" s="38">
        <v>26.929750442504801</v>
      </c>
      <c r="AB33" s="50"/>
      <c r="AC33" s="49"/>
      <c r="AD33" s="49"/>
      <c r="AE33" s="48"/>
      <c r="AH33" s="20" t="s">
        <v>221</v>
      </c>
      <c r="AI33" s="20">
        <v>22.1433200836181</v>
      </c>
      <c r="AJ33" s="49"/>
      <c r="AK33" s="49"/>
      <c r="AL33" s="38">
        <v>27.938709259033203</v>
      </c>
      <c r="AM33" s="50"/>
      <c r="AN33" s="49"/>
      <c r="AO33" s="49"/>
      <c r="AP33" s="48"/>
      <c r="AS33" s="20" t="s">
        <v>221</v>
      </c>
      <c r="AT33" s="20">
        <v>26.196871185302701</v>
      </c>
      <c r="AU33" s="49"/>
      <c r="AV33" s="49"/>
      <c r="AW33" s="38">
        <v>27.741115951537999</v>
      </c>
      <c r="AX33" s="50"/>
      <c r="AY33" s="49"/>
      <c r="AZ33" s="49"/>
      <c r="BA33" s="48"/>
      <c r="BD33" s="20" t="s">
        <v>221</v>
      </c>
      <c r="BE33" s="20">
        <v>26.190302658080999</v>
      </c>
      <c r="BF33" s="49"/>
      <c r="BG33" s="49"/>
      <c r="BH33" s="20">
        <v>26.869279861450195</v>
      </c>
      <c r="BI33" s="50"/>
      <c r="BJ33" s="49"/>
      <c r="BK33" s="49"/>
      <c r="BL33" s="48"/>
      <c r="BO33" s="20" t="s">
        <v>221</v>
      </c>
      <c r="BP33" s="20">
        <v>24.107751464843702</v>
      </c>
      <c r="BQ33" s="49"/>
      <c r="BR33" s="49"/>
      <c r="BS33" s="38">
        <v>27.9256496429443</v>
      </c>
      <c r="BT33" s="50"/>
      <c r="BU33" s="49"/>
      <c r="BV33" s="49"/>
      <c r="BW33" s="48"/>
    </row>
    <row r="34" spans="1:75" s="16" customFormat="1" x14ac:dyDescent="0.25">
      <c r="A34" s="20" t="s">
        <v>222</v>
      </c>
      <c r="B34" s="20">
        <v>30.328601238717901</v>
      </c>
      <c r="C34" s="49"/>
      <c r="D34" s="49"/>
      <c r="E34" s="20">
        <v>26.455824686074799</v>
      </c>
      <c r="F34" s="50"/>
      <c r="G34" s="49"/>
      <c r="H34" s="49"/>
      <c r="I34" s="48"/>
      <c r="L34" s="20" t="s">
        <v>222</v>
      </c>
      <c r="M34" s="20">
        <v>24.574756050109801</v>
      </c>
      <c r="N34" s="49"/>
      <c r="O34" s="49"/>
      <c r="P34" s="20">
        <v>26.918469429016099</v>
      </c>
      <c r="Q34" s="50"/>
      <c r="R34" s="49"/>
      <c r="S34" s="49"/>
      <c r="T34" s="48"/>
      <c r="W34" s="20" t="s">
        <v>222</v>
      </c>
      <c r="X34" s="20">
        <v>30.340232467651301</v>
      </c>
      <c r="Y34" s="49"/>
      <c r="Z34" s="49"/>
      <c r="AA34" s="38">
        <v>27.3138360977172</v>
      </c>
      <c r="AB34" s="50"/>
      <c r="AC34" s="49"/>
      <c r="AD34" s="49"/>
      <c r="AE34" s="48"/>
      <c r="AH34" s="20" t="s">
        <v>222</v>
      </c>
      <c r="AI34" s="20">
        <v>22.592898368835399</v>
      </c>
      <c r="AJ34" s="49"/>
      <c r="AK34" s="49"/>
      <c r="AL34" s="38">
        <v>27.3684776306152</v>
      </c>
      <c r="AM34" s="50"/>
      <c r="AN34" s="49"/>
      <c r="AO34" s="49"/>
      <c r="AP34" s="48"/>
      <c r="AS34" s="20" t="s">
        <v>222</v>
      </c>
      <c r="AT34" s="20">
        <v>26.046671779632501</v>
      </c>
      <c r="AU34" s="49"/>
      <c r="AV34" s="49"/>
      <c r="AW34" s="38">
        <v>27.905012130737305</v>
      </c>
      <c r="AX34" s="50"/>
      <c r="AY34" s="49"/>
      <c r="AZ34" s="49"/>
      <c r="BA34" s="48"/>
      <c r="BD34" s="20" t="s">
        <v>222</v>
      </c>
      <c r="BE34" s="20">
        <v>26.386687278747502</v>
      </c>
      <c r="BF34" s="49"/>
      <c r="BG34" s="49"/>
      <c r="BH34" s="20">
        <v>27.011737823486328</v>
      </c>
      <c r="BI34" s="50"/>
      <c r="BJ34" s="49"/>
      <c r="BK34" s="49"/>
      <c r="BL34" s="48"/>
      <c r="BO34" s="20" t="s">
        <v>222</v>
      </c>
      <c r="BP34" s="20">
        <v>23.695116233825601</v>
      </c>
      <c r="BQ34" s="49"/>
      <c r="BR34" s="49"/>
      <c r="BS34" s="38">
        <v>27.2038669586181</v>
      </c>
      <c r="BT34" s="50"/>
      <c r="BU34" s="49"/>
      <c r="BV34" s="49"/>
      <c r="BW34" s="48"/>
    </row>
    <row r="35" spans="1:75" s="16" customFormat="1" x14ac:dyDescent="0.25">
      <c r="A35" s="20" t="s">
        <v>223</v>
      </c>
      <c r="B35" s="20">
        <v>29.951331666355301</v>
      </c>
      <c r="C35" s="49">
        <f t="shared" ref="C35" si="204">(B35+B36+B37)/3</f>
        <v>30.219331083079904</v>
      </c>
      <c r="D35" s="49"/>
      <c r="E35" s="20">
        <v>27.288254970113101</v>
      </c>
      <c r="F35" s="50">
        <f t="shared" ref="F35" si="205">(E35+E36+E37)/3</f>
        <v>26.990275273147731</v>
      </c>
      <c r="G35" s="49"/>
      <c r="H35" s="49">
        <f t="shared" si="74"/>
        <v>1.079055809932175</v>
      </c>
      <c r="I35" s="48">
        <f t="shared" ref="I35" si="206">2^-H35</f>
        <v>0.47333850440216207</v>
      </c>
      <c r="L35" s="20" t="s">
        <v>223</v>
      </c>
      <c r="M35" s="20">
        <v>24.262875366210899</v>
      </c>
      <c r="N35" s="49">
        <f t="shared" ref="N35" si="207">(M35+M36+M37)/3</f>
        <v>24.675173950195262</v>
      </c>
      <c r="O35" s="49"/>
      <c r="P35" s="20">
        <v>26.556636428832999</v>
      </c>
      <c r="Q35" s="50">
        <f t="shared" ref="Q35" si="208">(P35+P36+P37)/3</f>
        <v>26.9421426773071</v>
      </c>
      <c r="R35" s="49"/>
      <c r="S35" s="49">
        <f t="shared" ref="S35" si="209">(N35-Q35)-(27.12-27.69)</f>
        <v>-1.6969687271118374</v>
      </c>
      <c r="T35" s="48">
        <f t="shared" ref="T35" si="210">2^-S35</f>
        <v>3.2421901987490029</v>
      </c>
      <c r="W35" s="20" t="s">
        <v>223</v>
      </c>
      <c r="X35" s="20">
        <v>31.248874664306602</v>
      </c>
      <c r="Y35" s="49">
        <f t="shared" ref="Y35" si="211">(X35+X36+X37)/3</f>
        <v>30.928395703633566</v>
      </c>
      <c r="Z35" s="49"/>
      <c r="AA35" s="38">
        <v>27.228644943237299</v>
      </c>
      <c r="AB35" s="50">
        <f t="shared" ref="AB35" si="212">(AA35+AA36+AA37)/3</f>
        <v>27.520404370625812</v>
      </c>
      <c r="AC35" s="49"/>
      <c r="AD35" s="49">
        <f t="shared" si="37"/>
        <v>-0.10200866699224775</v>
      </c>
      <c r="AE35" s="48">
        <f t="shared" ref="AE35" si="213">2^-AD35</f>
        <v>1.0732667340253224</v>
      </c>
      <c r="AH35" s="20" t="s">
        <v>223</v>
      </c>
      <c r="AI35" s="20">
        <v>23.2670783996582</v>
      </c>
      <c r="AJ35" s="49">
        <f t="shared" ref="AJ35" si="214">(AI35+AI36+AI37)/3</f>
        <v>22.957287788391099</v>
      </c>
      <c r="AK35" s="49"/>
      <c r="AL35" s="38">
        <v>27.852720260620117</v>
      </c>
      <c r="AM35" s="50">
        <f t="shared" ref="AM35" si="215">(AL35+AL36+AL37)/3</f>
        <v>28.079611269632974</v>
      </c>
      <c r="AN35" s="49"/>
      <c r="AO35" s="49">
        <f t="shared" si="82"/>
        <v>-0.11232348124187652</v>
      </c>
      <c r="AP35" s="48">
        <f t="shared" ref="AP35" si="216">2^-AO35</f>
        <v>1.08096774957729</v>
      </c>
      <c r="AS35" s="20" t="s">
        <v>223</v>
      </c>
      <c r="AT35" s="20">
        <v>26.069984436035099</v>
      </c>
      <c r="AU35" s="49">
        <f t="shared" ref="AU35" si="217">(AT35+AT36+AT37)/3</f>
        <v>26.063585853576598</v>
      </c>
      <c r="AV35" s="49"/>
      <c r="AW35" s="38">
        <v>28.178791046142578</v>
      </c>
      <c r="AX35" s="50">
        <f t="shared" ref="AX35" si="218">(AW35+AW36+AW37)/3</f>
        <v>27.787884076436324</v>
      </c>
      <c r="AY35" s="49"/>
      <c r="AZ35" s="49">
        <f t="shared" ref="AZ35" si="219">(AU35-AX35)-(28.44-28.25)</f>
        <v>-1.9142982228597276</v>
      </c>
      <c r="BA35" s="48">
        <f t="shared" ref="BA35" si="220">2^-AZ35</f>
        <v>3.7693041767590572</v>
      </c>
      <c r="BD35" s="20" t="s">
        <v>223</v>
      </c>
      <c r="BE35" s="20">
        <v>27.666836547851499</v>
      </c>
      <c r="BF35" s="49">
        <f t="shared" ref="BF35" si="221">(BE35+BE36+BE37)/3</f>
        <v>27.341298039754196</v>
      </c>
      <c r="BG35" s="49"/>
      <c r="BH35" s="20">
        <v>27.502527236938398</v>
      </c>
      <c r="BI35" s="50">
        <f t="shared" ref="BI35" si="222">(BH35+BH36+BH37)/3</f>
        <v>28.049837748209608</v>
      </c>
      <c r="BJ35" s="49"/>
      <c r="BK35" s="49">
        <f t="shared" si="49"/>
        <v>0.56146029154458788</v>
      </c>
      <c r="BL35" s="48">
        <f t="shared" ref="BL35" si="223">2^-BK35</f>
        <v>0.677615935688612</v>
      </c>
      <c r="BO35" s="20" t="s">
        <v>223</v>
      </c>
      <c r="BP35" s="20">
        <v>23.93115234375</v>
      </c>
      <c r="BQ35" s="49">
        <f t="shared" ref="BQ35" si="224">(BP35+BP36+BP37)/3</f>
        <v>24.203583208719866</v>
      </c>
      <c r="BR35" s="49"/>
      <c r="BS35" s="38">
        <v>27.6465148925781</v>
      </c>
      <c r="BT35" s="50">
        <f t="shared" ref="BT35" si="225">(BS35+BS36+BS37)/3</f>
        <v>27.823565165201767</v>
      </c>
      <c r="BU35" s="49"/>
      <c r="BV35" s="49">
        <f t="shared" si="53"/>
        <v>3.3600180435180995</v>
      </c>
      <c r="BW35" s="48">
        <f t="shared" ref="BW35" si="226">2^-BV35</f>
        <v>9.7394354356900026E-2</v>
      </c>
    </row>
    <row r="36" spans="1:75" s="16" customFormat="1" x14ac:dyDescent="0.25">
      <c r="A36" s="20" t="s">
        <v>224</v>
      </c>
      <c r="B36" s="20">
        <v>30.161042856730202</v>
      </c>
      <c r="C36" s="49"/>
      <c r="D36" s="49"/>
      <c r="E36" s="20">
        <v>26.705628909515699</v>
      </c>
      <c r="F36" s="50"/>
      <c r="G36" s="49"/>
      <c r="H36" s="49"/>
      <c r="I36" s="48"/>
      <c r="K36" s="26"/>
      <c r="L36" s="20" t="s">
        <v>224</v>
      </c>
      <c r="M36" s="20">
        <v>24.787472534179599</v>
      </c>
      <c r="N36" s="49"/>
      <c r="O36" s="49"/>
      <c r="P36" s="20">
        <v>27.0276489257812</v>
      </c>
      <c r="Q36" s="50"/>
      <c r="R36" s="49"/>
      <c r="S36" s="49"/>
      <c r="T36" s="48"/>
      <c r="W36" s="20" t="s">
        <v>224</v>
      </c>
      <c r="X36" s="20">
        <v>31.0012500762939</v>
      </c>
      <c r="Y36" s="49"/>
      <c r="Z36" s="49"/>
      <c r="AA36" s="38">
        <v>27.845497131347656</v>
      </c>
      <c r="AB36" s="50"/>
      <c r="AC36" s="49"/>
      <c r="AD36" s="49"/>
      <c r="AE36" s="48"/>
      <c r="AH36" s="20" t="s">
        <v>224</v>
      </c>
      <c r="AI36" s="20">
        <v>22.647497177123999</v>
      </c>
      <c r="AJ36" s="49"/>
      <c r="AK36" s="49"/>
      <c r="AL36" s="38">
        <v>28.3731689453125</v>
      </c>
      <c r="AM36" s="50"/>
      <c r="AN36" s="49"/>
      <c r="AO36" s="49"/>
      <c r="AP36" s="48"/>
      <c r="AS36" s="20" t="s">
        <v>224</v>
      </c>
      <c r="AT36" s="20">
        <v>26.3571872711181</v>
      </c>
      <c r="AU36" s="49"/>
      <c r="AV36" s="49"/>
      <c r="AW36" s="38">
        <v>27.730310440063398</v>
      </c>
      <c r="AX36" s="50"/>
      <c r="AY36" s="49"/>
      <c r="AZ36" s="49"/>
      <c r="BA36" s="48"/>
      <c r="BD36" s="20" t="s">
        <v>224</v>
      </c>
      <c r="BE36" s="20">
        <v>27.449092864990199</v>
      </c>
      <c r="BF36" s="49"/>
      <c r="BG36" s="49"/>
      <c r="BH36" s="20">
        <v>28.263814926147461</v>
      </c>
      <c r="BI36" s="50"/>
      <c r="BJ36" s="49"/>
      <c r="BK36" s="49"/>
      <c r="BL36" s="48"/>
      <c r="BO36" s="20" t="s">
        <v>224</v>
      </c>
      <c r="BP36" s="20">
        <v>24.542680740356399</v>
      </c>
      <c r="BQ36" s="49"/>
      <c r="BR36" s="49"/>
      <c r="BS36" s="38">
        <v>27.667282104492099</v>
      </c>
      <c r="BT36" s="50"/>
      <c r="BU36" s="49"/>
      <c r="BV36" s="49"/>
      <c r="BW36" s="48"/>
    </row>
    <row r="37" spans="1:75" s="16" customFormat="1" x14ac:dyDescent="0.25">
      <c r="A37" s="20" t="s">
        <v>225</v>
      </c>
      <c r="B37" s="20">
        <v>30.545618726154199</v>
      </c>
      <c r="C37" s="49"/>
      <c r="D37" s="49"/>
      <c r="E37" s="20">
        <v>26.976941939814399</v>
      </c>
      <c r="F37" s="50"/>
      <c r="G37" s="49"/>
      <c r="H37" s="49"/>
      <c r="I37" s="48"/>
      <c r="L37" s="20" t="s">
        <v>225</v>
      </c>
      <c r="M37" s="20">
        <v>24.975173950195298</v>
      </c>
      <c r="N37" s="49"/>
      <c r="O37" s="49"/>
      <c r="P37" s="20">
        <v>27.2421426773071</v>
      </c>
      <c r="Q37" s="50"/>
      <c r="R37" s="49"/>
      <c r="S37" s="49"/>
      <c r="T37" s="48"/>
      <c r="W37" s="20" t="s">
        <v>225</v>
      </c>
      <c r="X37" s="20">
        <v>30.535062370300199</v>
      </c>
      <c r="Y37" s="49"/>
      <c r="Z37" s="49"/>
      <c r="AA37" s="38">
        <v>27.48707103729248</v>
      </c>
      <c r="AB37" s="50"/>
      <c r="AC37" s="49"/>
      <c r="AD37" s="49"/>
      <c r="AE37" s="48"/>
      <c r="AH37" s="20" t="s">
        <v>225</v>
      </c>
      <c r="AI37" s="20">
        <v>22.957287788391099</v>
      </c>
      <c r="AJ37" s="49"/>
      <c r="AK37" s="49"/>
      <c r="AL37" s="38">
        <v>28.0129446029663</v>
      </c>
      <c r="AM37" s="50"/>
      <c r="AN37" s="49"/>
      <c r="AO37" s="49"/>
      <c r="AP37" s="48"/>
      <c r="AS37" s="20" t="s">
        <v>225</v>
      </c>
      <c r="AT37" s="20">
        <v>25.7635858535766</v>
      </c>
      <c r="AU37" s="49"/>
      <c r="AV37" s="49"/>
      <c r="AW37" s="38">
        <v>27.454550743102999</v>
      </c>
      <c r="AX37" s="50"/>
      <c r="AY37" s="49"/>
      <c r="AZ37" s="49"/>
      <c r="BA37" s="48"/>
      <c r="BD37" s="20" t="s">
        <v>225</v>
      </c>
      <c r="BE37" s="20">
        <v>26.907964706420898</v>
      </c>
      <c r="BF37" s="49"/>
      <c r="BG37" s="49"/>
      <c r="BH37" s="20">
        <v>28.383171081542969</v>
      </c>
      <c r="BI37" s="50"/>
      <c r="BJ37" s="49"/>
      <c r="BK37" s="49"/>
      <c r="BL37" s="48"/>
      <c r="BO37" s="20" t="s">
        <v>225</v>
      </c>
      <c r="BP37" s="20">
        <v>24.1369165420532</v>
      </c>
      <c r="BQ37" s="49"/>
      <c r="BR37" s="49"/>
      <c r="BS37" s="38">
        <v>28.156898498535099</v>
      </c>
      <c r="BT37" s="50"/>
      <c r="BU37" s="49"/>
      <c r="BV37" s="49"/>
      <c r="BW37" s="48"/>
    </row>
    <row r="38" spans="1:75" s="16" customFormat="1" x14ac:dyDescent="0.25">
      <c r="A38" s="20" t="s">
        <v>226</v>
      </c>
      <c r="B38" s="20">
        <v>30.6019118276323</v>
      </c>
      <c r="C38" s="49">
        <f t="shared" ref="C38" si="227">(B38+B39+B40)/3</f>
        <v>30.443497286129567</v>
      </c>
      <c r="D38" s="49"/>
      <c r="E38" s="20">
        <v>26.704972911114901</v>
      </c>
      <c r="F38" s="50">
        <f t="shared" ref="F38" si="228">(E38+E39+E40)/3</f>
        <v>27.046739747228063</v>
      </c>
      <c r="G38" s="49"/>
      <c r="H38" s="49">
        <f t="shared" si="93"/>
        <v>1.2467575389015053</v>
      </c>
      <c r="I38" s="48">
        <f t="shared" ref="I38" si="229">2^-H38</f>
        <v>0.42139422883192967</v>
      </c>
      <c r="L38" s="20" t="s">
        <v>226</v>
      </c>
      <c r="M38" s="20">
        <v>24.541174697875899</v>
      </c>
      <c r="N38" s="49">
        <f t="shared" ref="N38" si="230">(M38+M39+M40)/3</f>
        <v>24.334542210896732</v>
      </c>
      <c r="O38" s="49"/>
      <c r="P38" s="20">
        <v>26.9567142486572</v>
      </c>
      <c r="Q38" s="50">
        <f t="shared" ref="Q38" si="231">(P38+P39+P40)/3</f>
        <v>26.5838968276977</v>
      </c>
      <c r="R38" s="49"/>
      <c r="S38" s="49">
        <f t="shared" ref="S38" si="232">(N38-Q38)-(27.12-27.69)</f>
        <v>-1.6793546168009676</v>
      </c>
      <c r="T38" s="48">
        <f t="shared" ref="T38" si="233">2^-S38</f>
        <v>3.2028464107645256</v>
      </c>
      <c r="W38" s="20" t="s">
        <v>226</v>
      </c>
      <c r="X38" s="20">
        <v>29.638713836669901</v>
      </c>
      <c r="Y38" s="49">
        <f t="shared" ref="Y38" si="234">(X38+X39+X40)/3</f>
        <v>29.645058250427201</v>
      </c>
      <c r="Z38" s="49"/>
      <c r="AA38" s="38">
        <v>26.243635177612305</v>
      </c>
      <c r="AB38" s="50">
        <f t="shared" ref="AB38" si="235">(AA38+AA39+AA40)/3</f>
        <v>26.345857683817528</v>
      </c>
      <c r="AC38" s="49"/>
      <c r="AD38" s="49">
        <f t="shared" si="37"/>
        <v>-0.21079943339032781</v>
      </c>
      <c r="AE38" s="48">
        <f t="shared" ref="AE38" si="236">2^-AD38</f>
        <v>1.1573293113618026</v>
      </c>
      <c r="AH38" s="20" t="s">
        <v>226</v>
      </c>
      <c r="AI38" s="20">
        <v>22.348373413085898</v>
      </c>
      <c r="AJ38" s="49">
        <f t="shared" ref="AJ38" si="237">(AI38+AI39+AI40)/3</f>
        <v>22.019116910298635</v>
      </c>
      <c r="AK38" s="49"/>
      <c r="AL38" s="38">
        <v>27.02415657043457</v>
      </c>
      <c r="AM38" s="50">
        <f t="shared" ref="AM38" si="238">(AL38+AL39+AL40)/3</f>
        <v>26.935251172383619</v>
      </c>
      <c r="AN38" s="49"/>
      <c r="AO38" s="49">
        <f t="shared" si="101"/>
        <v>9.3865737915013625E-2</v>
      </c>
      <c r="AP38" s="48">
        <f t="shared" ref="AP38" si="239">2^-AO38</f>
        <v>0.93700864401174055</v>
      </c>
      <c r="AS38" s="20" t="s">
        <v>226</v>
      </c>
      <c r="AT38" s="20">
        <v>25.7952579498291</v>
      </c>
      <c r="AU38" s="49">
        <f t="shared" ref="AU38" si="240">(AT38+AT39+AT40)/3</f>
        <v>25.806171671549198</v>
      </c>
      <c r="AV38" s="49"/>
      <c r="AW38" s="38">
        <v>27.477466583251953</v>
      </c>
      <c r="AX38" s="50">
        <f t="shared" ref="AX38" si="241">(AW38+AW39+AW40)/3</f>
        <v>27.347995249430308</v>
      </c>
      <c r="AY38" s="49"/>
      <c r="AZ38" s="49">
        <f t="shared" ref="AZ38" si="242">(AU38-AX38)-(28.44-28.25)</f>
        <v>-1.7318235778811122</v>
      </c>
      <c r="BA38" s="48">
        <f t="shared" ref="BA38" si="243">2^-AZ38</f>
        <v>3.321473900128785</v>
      </c>
      <c r="BD38" s="20" t="s">
        <v>226</v>
      </c>
      <c r="BE38" s="20">
        <v>26.8103309631347</v>
      </c>
      <c r="BF38" s="49">
        <f t="shared" ref="BF38" si="244">(BE38+BE39+BE40)/3</f>
        <v>26.895106124877874</v>
      </c>
      <c r="BG38" s="49"/>
      <c r="BH38" s="20">
        <v>27.486293792724609</v>
      </c>
      <c r="BI38" s="50">
        <f t="shared" ref="BI38" si="245">(BH38+BH39+BH40)/3</f>
        <v>27.566119702657048</v>
      </c>
      <c r="BJ38" s="49"/>
      <c r="BK38" s="49">
        <f t="shared" si="49"/>
        <v>0.59898642222082543</v>
      </c>
      <c r="BL38" s="48">
        <f t="shared" ref="BL38" si="246">2^-BK38</f>
        <v>0.66021763405007505</v>
      </c>
      <c r="BO38" s="20" t="s">
        <v>226</v>
      </c>
      <c r="BP38" s="20">
        <v>23.623298645019499</v>
      </c>
      <c r="BQ38" s="49">
        <f t="shared" ref="BQ38" si="247">(BP38+BP39+BP40)/3</f>
        <v>23.299316406249968</v>
      </c>
      <c r="BR38" s="49"/>
      <c r="BS38" s="39">
        <v>27.5032424926757</v>
      </c>
      <c r="BT38" s="50">
        <f t="shared" ref="BT38" si="248">(BS38+BS39+BS40)/3</f>
        <v>27.049424489339131</v>
      </c>
      <c r="BU38" s="49"/>
      <c r="BV38" s="49">
        <f t="shared" si="53"/>
        <v>3.2298919169108373</v>
      </c>
      <c r="BW38" s="48">
        <f t="shared" ref="BW38" si="249">2^-BV38</f>
        <v>0.10658734642818672</v>
      </c>
    </row>
    <row r="39" spans="1:75" s="16" customFormat="1" x14ac:dyDescent="0.25">
      <c r="A39" s="20" t="s">
        <v>227</v>
      </c>
      <c r="B39" s="20">
        <v>30.285082744626799</v>
      </c>
      <c r="C39" s="49"/>
      <c r="D39" s="49"/>
      <c r="E39" s="20">
        <v>27.041839916674601</v>
      </c>
      <c r="F39" s="50"/>
      <c r="G39" s="49"/>
      <c r="H39" s="49"/>
      <c r="I39" s="48"/>
      <c r="L39" s="20" t="s">
        <v>227</v>
      </c>
      <c r="M39" s="20">
        <v>24.361243057250899</v>
      </c>
      <c r="N39" s="49"/>
      <c r="O39" s="49"/>
      <c r="P39" s="20">
        <v>26.4110794067382</v>
      </c>
      <c r="Q39" s="50"/>
      <c r="R39" s="49"/>
      <c r="S39" s="49"/>
      <c r="T39" s="48"/>
      <c r="W39" s="20" t="s">
        <v>227</v>
      </c>
      <c r="X39" s="20">
        <v>29.2514026641845</v>
      </c>
      <c r="Y39" s="49"/>
      <c r="Z39" s="49"/>
      <c r="AA39" s="38">
        <v>26.514746856689399</v>
      </c>
      <c r="AB39" s="50"/>
      <c r="AC39" s="49"/>
      <c r="AD39" s="49"/>
      <c r="AE39" s="48"/>
      <c r="AH39" s="20" t="s">
        <v>227</v>
      </c>
      <c r="AI39" s="20">
        <v>21.623193740844702</v>
      </c>
      <c r="AJ39" s="49"/>
      <c r="AK39" s="49"/>
      <c r="AL39" s="38">
        <v>26.779679107665999</v>
      </c>
      <c r="AM39" s="50"/>
      <c r="AN39" s="49"/>
      <c r="AO39" s="49"/>
      <c r="AP39" s="48"/>
      <c r="AS39" s="20" t="s">
        <v>227</v>
      </c>
      <c r="AT39" s="20">
        <v>26.183752059936499</v>
      </c>
      <c r="AU39" s="49"/>
      <c r="AV39" s="49"/>
      <c r="AW39" s="38">
        <v>27.1851905822753</v>
      </c>
      <c r="AX39" s="50"/>
      <c r="AY39" s="49"/>
      <c r="AZ39" s="49"/>
      <c r="BA39" s="48"/>
      <c r="BD39" s="20" t="s">
        <v>227</v>
      </c>
      <c r="BE39" s="20">
        <v>27.029881286620999</v>
      </c>
      <c r="BF39" s="49"/>
      <c r="BG39" s="49"/>
      <c r="BH39" s="20">
        <v>27.6792789459228</v>
      </c>
      <c r="BI39" s="50"/>
      <c r="BJ39" s="49"/>
      <c r="BK39" s="49"/>
      <c r="BL39" s="48"/>
      <c r="BO39" s="20" t="s">
        <v>227</v>
      </c>
      <c r="BP39" s="20">
        <v>23.275334167480398</v>
      </c>
      <c r="BQ39" s="49"/>
      <c r="BR39" s="49"/>
      <c r="BS39" s="39">
        <v>26.928939819335898</v>
      </c>
      <c r="BT39" s="50"/>
      <c r="BU39" s="49"/>
      <c r="BV39" s="49"/>
      <c r="BW39" s="48"/>
    </row>
    <row r="40" spans="1:75" s="16" customFormat="1" x14ac:dyDescent="0.25">
      <c r="A40" s="20" t="s">
        <v>228</v>
      </c>
      <c r="B40" s="20">
        <v>30.443497286129599</v>
      </c>
      <c r="C40" s="49"/>
      <c r="D40" s="49"/>
      <c r="E40" s="20">
        <v>27.393406413894699</v>
      </c>
      <c r="F40" s="50"/>
      <c r="G40" s="49"/>
      <c r="H40" s="49"/>
      <c r="I40" s="48"/>
      <c r="L40" s="20" t="s">
        <v>228</v>
      </c>
      <c r="M40" s="20">
        <v>24.101208877563401</v>
      </c>
      <c r="N40" s="49"/>
      <c r="O40" s="49"/>
      <c r="P40" s="20">
        <v>26.383896827697701</v>
      </c>
      <c r="Q40" s="50"/>
      <c r="R40" s="49"/>
      <c r="S40" s="49"/>
      <c r="T40" s="48"/>
      <c r="W40" s="20" t="s">
        <v>228</v>
      </c>
      <c r="X40" s="20">
        <v>30.0450582504272</v>
      </c>
      <c r="Y40" s="49"/>
      <c r="Z40" s="49"/>
      <c r="AA40" s="38">
        <v>26.279191017150879</v>
      </c>
      <c r="AB40" s="50"/>
      <c r="AC40" s="49"/>
      <c r="AD40" s="49"/>
      <c r="AE40" s="48"/>
      <c r="AH40" s="20" t="s">
        <v>228</v>
      </c>
      <c r="AI40" s="20">
        <v>22.085783576965301</v>
      </c>
      <c r="AJ40" s="49"/>
      <c r="AK40" s="49"/>
      <c r="AL40" s="38">
        <v>27.001917839050293</v>
      </c>
      <c r="AM40" s="50"/>
      <c r="AN40" s="49"/>
      <c r="AO40" s="49"/>
      <c r="AP40" s="48"/>
      <c r="AS40" s="20" t="s">
        <v>228</v>
      </c>
      <c r="AT40" s="20">
        <v>25.439505004882001</v>
      </c>
      <c r="AU40" s="49"/>
      <c r="AV40" s="49"/>
      <c r="AW40" s="38">
        <v>27.381328582763672</v>
      </c>
      <c r="AX40" s="50"/>
      <c r="AY40" s="49"/>
      <c r="AZ40" s="49"/>
      <c r="BA40" s="48"/>
      <c r="BD40" s="20" t="s">
        <v>228</v>
      </c>
      <c r="BE40" s="20">
        <v>26.84510612487793</v>
      </c>
      <c r="BF40" s="49"/>
      <c r="BG40" s="49"/>
      <c r="BH40" s="20">
        <v>27.53278636932373</v>
      </c>
      <c r="BI40" s="50"/>
      <c r="BJ40" s="49"/>
      <c r="BK40" s="49"/>
      <c r="BL40" s="48"/>
      <c r="BO40" s="20" t="s">
        <v>228</v>
      </c>
      <c r="BP40" s="20">
        <v>22.999316406249999</v>
      </c>
      <c r="BQ40" s="49"/>
      <c r="BR40" s="49"/>
      <c r="BS40" s="38">
        <v>26.716091156005799</v>
      </c>
      <c r="BT40" s="50"/>
      <c r="BU40" s="49"/>
      <c r="BV40" s="49"/>
      <c r="BW40" s="48"/>
    </row>
    <row r="41" spans="1:75" s="16" customFormat="1" x14ac:dyDescent="0.25">
      <c r="A41" s="20" t="s">
        <v>126</v>
      </c>
      <c r="B41" s="20">
        <v>29.179667860115998</v>
      </c>
      <c r="C41" s="49">
        <f t="shared" ref="C41" si="250">(B41+B42+B43)/3</f>
        <v>29.365118712038797</v>
      </c>
      <c r="D41" s="49"/>
      <c r="E41" s="20">
        <v>26.21585882587868</v>
      </c>
      <c r="F41" s="50">
        <f t="shared" ref="F41" si="251">(E41+E42+E43)/3</f>
        <v>26.760360692542491</v>
      </c>
      <c r="G41" s="49"/>
      <c r="H41" s="49">
        <f t="shared" ref="H41" si="252">(C41-F41)-(29.79-27.64)</f>
        <v>0.45475801949630679</v>
      </c>
      <c r="I41" s="48">
        <f t="shared" ref="I41" si="253">2^-H41</f>
        <v>0.7296325417401478</v>
      </c>
      <c r="L41" s="20" t="s">
        <v>126</v>
      </c>
      <c r="M41" s="20">
        <v>25.420005798339801</v>
      </c>
      <c r="N41" s="49">
        <f t="shared" ref="N41" si="254">(M41+M42+M43)/3</f>
        <v>25.563548660278268</v>
      </c>
      <c r="O41" s="49"/>
      <c r="P41" s="20">
        <v>27.470321655273398</v>
      </c>
      <c r="Q41" s="50">
        <f t="shared" ref="Q41" si="255">(P41+P42+P43)/3</f>
        <v>26.934648831685337</v>
      </c>
      <c r="R41" s="49"/>
      <c r="S41" s="49">
        <f t="shared" ref="S41" si="256">(N41-Q41)-(27.12-27.69)</f>
        <v>-0.80110017140706802</v>
      </c>
      <c r="T41" s="48">
        <f t="shared" ref="T41" si="257">2^-S41</f>
        <v>1.7424293631031071</v>
      </c>
      <c r="W41" s="20" t="s">
        <v>126</v>
      </c>
      <c r="X41" s="20">
        <v>30.483372116088798</v>
      </c>
      <c r="Y41" s="49">
        <f t="shared" ref="Y41" si="258">(X41+X42+X43)/3</f>
        <v>30.078175354003864</v>
      </c>
      <c r="Z41" s="49"/>
      <c r="AA41" s="39">
        <v>27.083381652832031</v>
      </c>
      <c r="AB41" s="50">
        <f t="shared" ref="AB41" si="259">(AA41+AA42+AA43)/3</f>
        <v>26.719438870747862</v>
      </c>
      <c r="AC41" s="49"/>
      <c r="AD41" s="49">
        <f t="shared" si="37"/>
        <v>-0.15126351674399885</v>
      </c>
      <c r="AE41" s="48">
        <f t="shared" ref="AE41" si="260">2^-AD41</f>
        <v>1.1105416620777655</v>
      </c>
      <c r="AH41" s="20" t="s">
        <v>126</v>
      </c>
      <c r="AI41" s="20">
        <v>21.3231296539306</v>
      </c>
      <c r="AJ41" s="49">
        <f t="shared" ref="AJ41" si="261">(AI41+AI42+AI43)/3</f>
        <v>21.133855641682899</v>
      </c>
      <c r="AK41" s="49"/>
      <c r="AL41" s="38">
        <v>27.18524169921875</v>
      </c>
      <c r="AM41" s="50">
        <f t="shared" ref="AM41" si="262">(AL41+AL42+AL43)/3</f>
        <v>27.386293983459439</v>
      </c>
      <c r="AN41" s="49"/>
      <c r="AO41" s="49">
        <f t="shared" ref="AO41" si="263">(AJ41-AM41)-(23.07-28.08)</f>
        <v>-1.2424383417765412</v>
      </c>
      <c r="AP41" s="48">
        <f t="shared" ref="AP41" si="264">2^-AO41</f>
        <v>2.3659807599218845</v>
      </c>
      <c r="AS41" s="20" t="s">
        <v>126</v>
      </c>
      <c r="AT41" s="20">
        <v>26.882036209106445</v>
      </c>
      <c r="AU41" s="49">
        <f t="shared" ref="AU41" si="265">(AT41+AT42+AT43)/3</f>
        <v>27.086163075764961</v>
      </c>
      <c r="AV41" s="49"/>
      <c r="AW41" s="39">
        <v>27.325197219848633</v>
      </c>
      <c r="AX41" s="50">
        <f t="shared" ref="AX41" si="266">(AW41+AW42+AW43)/3</f>
        <v>27.511587651570611</v>
      </c>
      <c r="AY41" s="49"/>
      <c r="AZ41" s="49">
        <f t="shared" ref="AZ41" si="267">(AU41-AX41)-(28.44-28.25)</f>
        <v>-0.61542457580565113</v>
      </c>
      <c r="BA41" s="48">
        <f t="shared" ref="BA41" si="268">2^-AZ41</f>
        <v>1.532008791022059</v>
      </c>
      <c r="BD41" s="20" t="s">
        <v>126</v>
      </c>
      <c r="BE41" s="20">
        <v>25.986364364624023</v>
      </c>
      <c r="BF41" s="49">
        <f t="shared" ref="BF41" si="269">(BE41+BE42+BE43)/3</f>
        <v>25.844163322448718</v>
      </c>
      <c r="BG41" s="49"/>
      <c r="BH41" s="20">
        <v>27.290689468383789</v>
      </c>
      <c r="BI41" s="50">
        <f t="shared" ref="BI41" si="270">(BH41+BH42+BH43)/3</f>
        <v>27.299486668904592</v>
      </c>
      <c r="BJ41" s="49"/>
      <c r="BK41" s="49">
        <f t="shared" si="49"/>
        <v>-0.18532334645587412</v>
      </c>
      <c r="BL41" s="48">
        <f t="shared" ref="BL41" si="271">2^-BK41</f>
        <v>1.1370717928096719</v>
      </c>
      <c r="BO41" s="20" t="s">
        <v>126</v>
      </c>
      <c r="BP41" s="20">
        <v>20.387331008911101</v>
      </c>
      <c r="BQ41" s="49">
        <f t="shared" ref="BQ41" si="272">(BP41+BP42+BP43)/3</f>
        <v>20.570500119527136</v>
      </c>
      <c r="BR41" s="49"/>
      <c r="BS41" s="39">
        <v>27.299505233764599</v>
      </c>
      <c r="BT41" s="50">
        <f t="shared" ref="BT41" si="273">(BS41+BS42+BS43)/3</f>
        <v>27.106217066446863</v>
      </c>
      <c r="BU41" s="49"/>
      <c r="BV41" s="49">
        <f t="shared" si="53"/>
        <v>0.44428305308027305</v>
      </c>
      <c r="BW41" s="48">
        <f t="shared" ref="BW41" si="274">2^-BV41</f>
        <v>0.73494945884253893</v>
      </c>
    </row>
    <row r="42" spans="1:75" s="16" customFormat="1" x14ac:dyDescent="0.25">
      <c r="A42" s="20" t="s">
        <v>129</v>
      </c>
      <c r="B42" s="20">
        <v>29.617236230628301</v>
      </c>
      <c r="C42" s="49"/>
      <c r="D42" s="49"/>
      <c r="E42" s="20">
        <v>26.971529225872999</v>
      </c>
      <c r="F42" s="50"/>
      <c r="G42" s="49"/>
      <c r="H42" s="49"/>
      <c r="I42" s="48"/>
      <c r="L42" s="20" t="s">
        <v>129</v>
      </c>
      <c r="M42" s="20">
        <v>25.807091522216702</v>
      </c>
      <c r="N42" s="49"/>
      <c r="O42" s="49"/>
      <c r="P42" s="20">
        <v>26.7323093414306</v>
      </c>
      <c r="Q42" s="50"/>
      <c r="R42" s="49"/>
      <c r="S42" s="49"/>
      <c r="T42" s="48"/>
      <c r="W42" s="20" t="s">
        <v>129</v>
      </c>
      <c r="X42" s="20">
        <v>29.972978591918899</v>
      </c>
      <c r="Y42" s="49"/>
      <c r="Z42" s="49"/>
      <c r="AA42" s="38">
        <v>26.688829421996999</v>
      </c>
      <c r="AB42" s="50"/>
      <c r="AC42" s="49"/>
      <c r="AD42" s="49"/>
      <c r="AE42" s="48"/>
      <c r="AH42" s="20" t="s">
        <v>129</v>
      </c>
      <c r="AI42" s="20">
        <v>21.157914962768501</v>
      </c>
      <c r="AJ42" s="49"/>
      <c r="AK42" s="49"/>
      <c r="AL42" s="38">
        <v>27.6873462677001</v>
      </c>
      <c r="AM42" s="50"/>
      <c r="AN42" s="49"/>
      <c r="AO42" s="49"/>
      <c r="AP42" s="48"/>
      <c r="AS42" s="20" t="s">
        <v>129</v>
      </c>
      <c r="AT42" s="20">
        <v>27.323623275756798</v>
      </c>
      <c r="AU42" s="49"/>
      <c r="AV42" s="49"/>
      <c r="AW42" s="39">
        <v>27.7313114166259</v>
      </c>
      <c r="AX42" s="50"/>
      <c r="AY42" s="49"/>
      <c r="AZ42" s="49"/>
      <c r="BA42" s="48"/>
      <c r="BD42" s="20" t="s">
        <v>129</v>
      </c>
      <c r="BE42" s="20">
        <v>25.601962280273401</v>
      </c>
      <c r="BF42" s="49"/>
      <c r="BG42" s="49"/>
      <c r="BH42" s="20">
        <v>27.341617202758702</v>
      </c>
      <c r="BI42" s="50"/>
      <c r="BJ42" s="49"/>
      <c r="BK42" s="49"/>
      <c r="BL42" s="48"/>
      <c r="BO42" s="20" t="s">
        <v>129</v>
      </c>
      <c r="BP42" s="20">
        <v>20.987002563476501</v>
      </c>
      <c r="BQ42" s="49"/>
      <c r="BR42" s="49"/>
      <c r="BS42" s="39">
        <v>26.579595565795799</v>
      </c>
      <c r="BT42" s="50"/>
      <c r="BU42" s="49"/>
      <c r="BV42" s="49"/>
      <c r="BW42" s="48"/>
    </row>
    <row r="43" spans="1:75" s="16" customFormat="1" x14ac:dyDescent="0.25">
      <c r="A43" s="20" t="s">
        <v>130</v>
      </c>
      <c r="B43" s="20">
        <v>29.298452045372098</v>
      </c>
      <c r="C43" s="49"/>
      <c r="D43" s="49"/>
      <c r="E43" s="20">
        <v>27.093694025875799</v>
      </c>
      <c r="F43" s="50"/>
      <c r="G43" s="49"/>
      <c r="H43" s="49"/>
      <c r="I43" s="48"/>
      <c r="L43" s="20" t="s">
        <v>130</v>
      </c>
      <c r="M43" s="20">
        <v>25.463548660278299</v>
      </c>
      <c r="N43" s="49"/>
      <c r="O43" s="49"/>
      <c r="P43" s="20">
        <v>26.601315498352001</v>
      </c>
      <c r="Q43" s="50"/>
      <c r="R43" s="49"/>
      <c r="S43" s="49"/>
      <c r="T43" s="48"/>
      <c r="W43" s="20" t="s">
        <v>130</v>
      </c>
      <c r="X43" s="25">
        <v>29.778175354003899</v>
      </c>
      <c r="Y43" s="49"/>
      <c r="Z43" s="49"/>
      <c r="AA43" s="38">
        <v>26.386105537414551</v>
      </c>
      <c r="AB43" s="50"/>
      <c r="AC43" s="49"/>
      <c r="AD43" s="49"/>
      <c r="AE43" s="48"/>
      <c r="AH43" s="20" t="s">
        <v>130</v>
      </c>
      <c r="AI43" s="20">
        <v>20.9205223083496</v>
      </c>
      <c r="AJ43" s="49"/>
      <c r="AK43" s="49"/>
      <c r="AL43" s="38">
        <v>27.286293983459473</v>
      </c>
      <c r="AM43" s="50"/>
      <c r="AN43" s="49"/>
      <c r="AO43" s="49"/>
      <c r="AP43" s="48"/>
      <c r="AS43" s="20" t="s">
        <v>130</v>
      </c>
      <c r="AT43" s="20">
        <v>27.052829742431641</v>
      </c>
      <c r="AU43" s="49"/>
      <c r="AV43" s="49"/>
      <c r="AW43" s="38">
        <v>27.478254318237305</v>
      </c>
      <c r="AX43" s="50"/>
      <c r="AY43" s="49"/>
      <c r="AZ43" s="49"/>
      <c r="BA43" s="48"/>
      <c r="BD43" s="20" t="s">
        <v>130</v>
      </c>
      <c r="BE43" s="20">
        <v>25.94416332244873</v>
      </c>
      <c r="BF43" s="49"/>
      <c r="BG43" s="49"/>
      <c r="BH43" s="20">
        <v>27.266153335571289</v>
      </c>
      <c r="BI43" s="50"/>
      <c r="BJ43" s="49"/>
      <c r="BK43" s="49"/>
      <c r="BL43" s="48"/>
      <c r="BO43" s="20" t="s">
        <v>130</v>
      </c>
      <c r="BP43" s="20">
        <v>20.337166786193801</v>
      </c>
      <c r="BQ43" s="49"/>
      <c r="BR43" s="49"/>
      <c r="BS43" s="38">
        <v>27.439550399780199</v>
      </c>
      <c r="BT43" s="50"/>
      <c r="BU43" s="49"/>
      <c r="BV43" s="49"/>
      <c r="BW43" s="48"/>
    </row>
    <row r="44" spans="1:75" s="16" customFormat="1" x14ac:dyDescent="0.25">
      <c r="A44" s="20" t="s">
        <v>131</v>
      </c>
      <c r="B44" s="20">
        <v>28.3312887833691</v>
      </c>
      <c r="C44" s="49">
        <f t="shared" ref="C44" si="275">(B44+B45+B46)/3</f>
        <v>28.298920875597464</v>
      </c>
      <c r="D44" s="49"/>
      <c r="E44" s="20">
        <v>26.103798985299591</v>
      </c>
      <c r="F44" s="50">
        <f t="shared" ref="F44" si="276">(E44+E45+E46)/3</f>
        <v>25.815706078450731</v>
      </c>
      <c r="G44" s="49"/>
      <c r="H44" s="49">
        <f t="shared" si="74"/>
        <v>0.3332147971467343</v>
      </c>
      <c r="I44" s="48">
        <f t="shared" ref="I44" si="277">2^-H44</f>
        <v>0.79376574149821144</v>
      </c>
      <c r="L44" s="20" t="s">
        <v>131</v>
      </c>
      <c r="M44" s="20">
        <v>25.3461593627929</v>
      </c>
      <c r="N44" s="49">
        <f t="shared" ref="N44" si="278">(M44+M45+M46)/3</f>
        <v>25.347433916727667</v>
      </c>
      <c r="O44" s="49"/>
      <c r="P44" s="20">
        <v>26.3543395996093</v>
      </c>
      <c r="Q44" s="50">
        <f t="shared" ref="Q44" si="279">(P44+P45+P46)/3</f>
        <v>26.597687276204368</v>
      </c>
      <c r="R44" s="49"/>
      <c r="S44" s="49">
        <f t="shared" ref="S44" si="280">(N44-Q44)-(27.12-27.69)</f>
        <v>-0.68025335947670129</v>
      </c>
      <c r="T44" s="48">
        <f t="shared" ref="T44" si="281">2^-S44</f>
        <v>1.6024211403113895</v>
      </c>
      <c r="W44" s="20" t="s">
        <v>131</v>
      </c>
      <c r="X44" s="20">
        <v>29.9456768035888</v>
      </c>
      <c r="Y44" s="49">
        <f t="shared" ref="Y44" si="282">(X44+X45+X46)/3</f>
        <v>29.798756281534768</v>
      </c>
      <c r="Z44" s="49"/>
      <c r="AA44" s="39">
        <v>26.055061340332031</v>
      </c>
      <c r="AB44" s="50">
        <f t="shared" ref="AB44" si="283">(AA44+AA45+AA46)/3</f>
        <v>26.163028271992999</v>
      </c>
      <c r="AC44" s="49"/>
      <c r="AD44" s="49">
        <f t="shared" si="37"/>
        <v>0.12572800954176699</v>
      </c>
      <c r="AE44" s="48">
        <f t="shared" ref="AE44" si="284">2^-AD44</f>
        <v>0.91654142341018874</v>
      </c>
      <c r="AH44" s="20" t="s">
        <v>131</v>
      </c>
      <c r="AI44" s="20">
        <v>20.11456298828125</v>
      </c>
      <c r="AJ44" s="49">
        <f t="shared" ref="AJ44" si="285">(AI44+AI45+AI46)/3</f>
        <v>20.369677225748685</v>
      </c>
      <c r="AK44" s="49"/>
      <c r="AL44" s="38">
        <v>26.9852882385253</v>
      </c>
      <c r="AM44" s="50">
        <f t="shared" ref="AM44" si="286">(AL44+AL45+AL46)/3</f>
        <v>26.576357714335085</v>
      </c>
      <c r="AN44" s="49"/>
      <c r="AO44" s="49">
        <f t="shared" si="82"/>
        <v>-1.1966804885864022</v>
      </c>
      <c r="AP44" s="48">
        <f t="shared" ref="AP44" si="287">2^-AO44</f>
        <v>2.2921166837445148</v>
      </c>
      <c r="AS44" s="20" t="s">
        <v>131</v>
      </c>
      <c r="AT44" s="20">
        <v>26.772404479980398</v>
      </c>
      <c r="AU44" s="49">
        <f t="shared" ref="AU44" si="288">(AT44+AT45+AT46)/3</f>
        <v>26.712939198811799</v>
      </c>
      <c r="AV44" s="49"/>
      <c r="AW44" s="39">
        <v>27.6947422027587</v>
      </c>
      <c r="AX44" s="50">
        <f t="shared" ref="AX44" si="289">(AW44+AW45+AW46)/3</f>
        <v>27.237529118855765</v>
      </c>
      <c r="AY44" s="49"/>
      <c r="AZ44" s="49">
        <f t="shared" ref="AZ44" si="290">(AU44-AX44)-(28.44-28.25)</f>
        <v>-0.71458992004396649</v>
      </c>
      <c r="BA44" s="48">
        <f t="shared" ref="BA44" si="291">2^-AZ44</f>
        <v>1.6410166992736031</v>
      </c>
      <c r="BD44" s="20" t="s">
        <v>131</v>
      </c>
      <c r="BE44" s="20">
        <v>25.087445449829101</v>
      </c>
      <c r="BF44" s="49">
        <f t="shared" ref="BF44" si="292">(BE44+BE45+BE46)/3</f>
        <v>25.517350133260067</v>
      </c>
      <c r="BG44" s="49"/>
      <c r="BH44" s="20">
        <v>26.833925628662101</v>
      </c>
      <c r="BI44" s="50">
        <f t="shared" ref="BI44" si="293">(BH44+BH45+BH46)/3</f>
        <v>26.983993021647134</v>
      </c>
      <c r="BJ44" s="49"/>
      <c r="BK44" s="49">
        <f t="shared" si="49"/>
        <v>-0.19664288838706767</v>
      </c>
      <c r="BL44" s="48">
        <f t="shared" ref="BL44" si="294">2^-BK44</f>
        <v>1.14602847314786</v>
      </c>
      <c r="BO44" s="20" t="s">
        <v>131</v>
      </c>
      <c r="BP44" s="20">
        <v>20.945632934570298</v>
      </c>
      <c r="BQ44" s="49">
        <f t="shared" ref="BQ44" si="295">(BP44+BP45+BP46)/3</f>
        <v>20.581020914713502</v>
      </c>
      <c r="BR44" s="49"/>
      <c r="BS44" s="39">
        <v>26.8893642425537</v>
      </c>
      <c r="BT44" s="50">
        <f t="shared" ref="BT44" si="296">(BS44+BS45+BS46)/3</f>
        <v>27.207363764444967</v>
      </c>
      <c r="BU44" s="49"/>
      <c r="BV44" s="49">
        <f t="shared" si="53"/>
        <v>0.3536571502685355</v>
      </c>
      <c r="BW44" s="48">
        <f t="shared" ref="BW44" si="297">2^-BV44</f>
        <v>0.78259774033366758</v>
      </c>
    </row>
    <row r="45" spans="1:75" s="16" customFormat="1" x14ac:dyDescent="0.25">
      <c r="A45" s="20" t="s">
        <v>229</v>
      </c>
      <c r="B45" s="20">
        <v>27.933219634492499</v>
      </c>
      <c r="C45" s="49"/>
      <c r="D45" s="49"/>
      <c r="E45" s="20">
        <v>25.527613171601871</v>
      </c>
      <c r="F45" s="50"/>
      <c r="G45" s="49"/>
      <c r="H45" s="49"/>
      <c r="I45" s="48"/>
      <c r="L45" s="20" t="s">
        <v>229</v>
      </c>
      <c r="M45" s="20">
        <v>25.015375137329102</v>
      </c>
      <c r="N45" s="49"/>
      <c r="O45" s="49"/>
      <c r="P45" s="20">
        <v>26.8743682861328</v>
      </c>
      <c r="Q45" s="50"/>
      <c r="R45" s="49"/>
      <c r="S45" s="49"/>
      <c r="T45" s="48"/>
      <c r="W45" s="20" t="s">
        <v>229</v>
      </c>
      <c r="X45" s="20">
        <v>30.0185024261474</v>
      </c>
      <c r="Y45" s="49"/>
      <c r="Z45" s="49"/>
      <c r="AA45" s="38">
        <v>26.304328536987299</v>
      </c>
      <c r="AB45" s="50"/>
      <c r="AC45" s="49"/>
      <c r="AD45" s="49"/>
      <c r="AE45" s="48"/>
      <c r="AH45" s="20" t="s">
        <v>229</v>
      </c>
      <c r="AI45" s="20">
        <v>20.291458129882798</v>
      </c>
      <c r="AJ45" s="49"/>
      <c r="AK45" s="49"/>
      <c r="AL45" s="39">
        <v>26.534093856811499</v>
      </c>
      <c r="AM45" s="50"/>
      <c r="AN45" s="49"/>
      <c r="AO45" s="49"/>
      <c r="AP45" s="48"/>
      <c r="AS45" s="20" t="s">
        <v>229</v>
      </c>
      <c r="AT45" s="20">
        <v>27.086807250976499</v>
      </c>
      <c r="AU45" s="49"/>
      <c r="AV45" s="49"/>
      <c r="AW45" s="39">
        <v>27.113649368286133</v>
      </c>
      <c r="AX45" s="50"/>
      <c r="AY45" s="49"/>
      <c r="AZ45" s="49"/>
      <c r="BA45" s="48"/>
      <c r="BD45" s="20" t="s">
        <v>229</v>
      </c>
      <c r="BE45" s="20">
        <v>25.880588150024401</v>
      </c>
      <c r="BF45" s="49"/>
      <c r="BG45" s="49"/>
      <c r="BH45" s="25">
        <v>27.100727081298828</v>
      </c>
      <c r="BI45" s="50"/>
      <c r="BJ45" s="49"/>
      <c r="BK45" s="49"/>
      <c r="BL45" s="48"/>
      <c r="BO45" s="20" t="s">
        <v>229</v>
      </c>
      <c r="BP45" s="20">
        <v>20.645768890380801</v>
      </c>
      <c r="BQ45" s="49"/>
      <c r="BR45" s="49"/>
      <c r="BS45" s="38">
        <v>27.192029953002901</v>
      </c>
      <c r="BT45" s="50"/>
      <c r="BU45" s="49"/>
      <c r="BV45" s="49"/>
      <c r="BW45" s="48"/>
    </row>
    <row r="46" spans="1:75" s="16" customFormat="1" x14ac:dyDescent="0.25">
      <c r="A46" s="20" t="s">
        <v>230</v>
      </c>
      <c r="B46" s="20">
        <v>28.632254208930799</v>
      </c>
      <c r="C46" s="49"/>
      <c r="D46" s="49"/>
      <c r="E46" s="20">
        <v>25.815706078450731</v>
      </c>
      <c r="F46" s="50"/>
      <c r="G46" s="49"/>
      <c r="H46" s="49"/>
      <c r="I46" s="48"/>
      <c r="J46" s="26"/>
      <c r="L46" s="20" t="s">
        <v>230</v>
      </c>
      <c r="M46" s="20">
        <v>25.680767250060999</v>
      </c>
      <c r="N46" s="49"/>
      <c r="O46" s="49"/>
      <c r="P46" s="20">
        <v>26.564353942871001</v>
      </c>
      <c r="Q46" s="50"/>
      <c r="R46" s="49"/>
      <c r="S46" s="49"/>
      <c r="T46" s="48"/>
      <c r="W46" s="20" t="s">
        <v>230</v>
      </c>
      <c r="X46" s="25">
        <v>29.432089614868101</v>
      </c>
      <c r="Y46" s="49"/>
      <c r="Z46" s="49"/>
      <c r="AA46" s="38">
        <v>26.129694938659668</v>
      </c>
      <c r="AB46" s="50"/>
      <c r="AC46" s="49"/>
      <c r="AD46" s="49"/>
      <c r="AE46" s="48"/>
      <c r="AH46" s="20" t="s">
        <v>230</v>
      </c>
      <c r="AI46" s="20">
        <v>20.703010559081999</v>
      </c>
      <c r="AJ46" s="49"/>
      <c r="AK46" s="49"/>
      <c r="AL46" s="39">
        <v>26.209691047668457</v>
      </c>
      <c r="AM46" s="50"/>
      <c r="AN46" s="49"/>
      <c r="AO46" s="49"/>
      <c r="AP46" s="48"/>
      <c r="AS46" s="20" t="s">
        <v>230</v>
      </c>
      <c r="AT46" s="20">
        <v>26.279605865478501</v>
      </c>
      <c r="AU46" s="49"/>
      <c r="AV46" s="49"/>
      <c r="AW46" s="38">
        <v>26.904195785522461</v>
      </c>
      <c r="AX46" s="50"/>
      <c r="AY46" s="49"/>
      <c r="AZ46" s="49"/>
      <c r="BA46" s="48"/>
      <c r="BD46" s="20" t="s">
        <v>230</v>
      </c>
      <c r="BE46" s="20">
        <v>25.584016799926701</v>
      </c>
      <c r="BF46" s="49"/>
      <c r="BG46" s="49"/>
      <c r="BH46" s="25">
        <v>27.017326354980469</v>
      </c>
      <c r="BI46" s="50"/>
      <c r="BJ46" s="49"/>
      <c r="BK46" s="49"/>
      <c r="BL46" s="48"/>
      <c r="BO46" s="20" t="s">
        <v>230</v>
      </c>
      <c r="BP46" s="20">
        <v>20.1516609191894</v>
      </c>
      <c r="BQ46" s="49"/>
      <c r="BR46" s="49"/>
      <c r="BS46" s="38">
        <v>27.540697097778299</v>
      </c>
      <c r="BT46" s="50"/>
      <c r="BU46" s="49"/>
      <c r="BV46" s="49"/>
      <c r="BW46" s="48"/>
    </row>
    <row r="47" spans="1:75" s="16" customFormat="1" x14ac:dyDescent="0.25">
      <c r="A47" s="20" t="s">
        <v>136</v>
      </c>
      <c r="B47" s="20">
        <v>29.2012264783239</v>
      </c>
      <c r="C47" s="49">
        <f t="shared" ref="C47" si="298">(B47+B48+B49)/3</f>
        <v>29.304467244609231</v>
      </c>
      <c r="D47" s="49"/>
      <c r="E47" s="20">
        <v>27.3166741912598</v>
      </c>
      <c r="F47" s="50">
        <f t="shared" ref="F47" si="299">(E47+E48+E49)/3</f>
        <v>26.98553522934527</v>
      </c>
      <c r="G47" s="49"/>
      <c r="H47" s="49">
        <f t="shared" si="93"/>
        <v>0.1689320152639624</v>
      </c>
      <c r="I47" s="48">
        <f t="shared" ref="I47" si="300">2^-H47</f>
        <v>0.88950090888242206</v>
      </c>
      <c r="L47" s="20" t="s">
        <v>231</v>
      </c>
      <c r="M47" s="20">
        <v>26.307292556762601</v>
      </c>
      <c r="N47" s="49">
        <f t="shared" ref="N47" si="301">(M47+M48+M49)/3</f>
        <v>26.0768421173095</v>
      </c>
      <c r="O47" s="49"/>
      <c r="P47" s="20">
        <v>27.963638305664063</v>
      </c>
      <c r="Q47" s="50">
        <f t="shared" ref="Q47" si="302">(P47+P48+P49)/3</f>
        <v>27.632153701782187</v>
      </c>
      <c r="R47" s="49"/>
      <c r="S47" s="49">
        <f t="shared" ref="S47" si="303">(N47-Q47)-(27.12-27.69)</f>
        <v>-0.98531158447268652</v>
      </c>
      <c r="T47" s="48">
        <f t="shared" ref="T47" si="304">2^-S47</f>
        <v>1.9797408390090172</v>
      </c>
      <c r="W47" s="20" t="s">
        <v>136</v>
      </c>
      <c r="X47" s="20">
        <v>30.890161132812501</v>
      </c>
      <c r="Y47" s="49">
        <f>(X47+X48+X49)/2</f>
        <v>31.120161132812498</v>
      </c>
      <c r="Z47" s="49"/>
      <c r="AA47" s="38">
        <v>28.320960998535156</v>
      </c>
      <c r="AB47" s="50">
        <f t="shared" ref="AB47" si="305">(AA47+AA48+AA49)/3</f>
        <v>27.965733973185205</v>
      </c>
      <c r="AC47" s="49"/>
      <c r="AD47" s="49">
        <f t="shared" si="37"/>
        <v>-0.35557284037270875</v>
      </c>
      <c r="AE47" s="48">
        <f t="shared" ref="AE47" si="306">2^-AD47</f>
        <v>1.279493519566846</v>
      </c>
      <c r="AH47" s="20" t="s">
        <v>136</v>
      </c>
      <c r="AI47" s="20">
        <v>21.999701385498</v>
      </c>
      <c r="AJ47" s="49">
        <f t="shared" ref="AJ47" si="307">(AI47+AI48+AI49)/3</f>
        <v>21.730846684773734</v>
      </c>
      <c r="AK47" s="49"/>
      <c r="AL47" s="38">
        <v>27.7492141723632</v>
      </c>
      <c r="AM47" s="50">
        <f t="shared" ref="AM47" si="308">(AL47+AL48+AL49)/3</f>
        <v>27.867106056213299</v>
      </c>
      <c r="AN47" s="49"/>
      <c r="AO47" s="49">
        <f t="shared" si="101"/>
        <v>-1.1262593714395663</v>
      </c>
      <c r="AP47" s="48">
        <f t="shared" ref="AP47" si="309">2^-AO47</f>
        <v>2.1829201698586078</v>
      </c>
      <c r="AS47" s="20" t="s">
        <v>136</v>
      </c>
      <c r="AT47" s="20">
        <v>27.317295455932602</v>
      </c>
      <c r="AU47" s="49">
        <f t="shared" ref="AU47" si="310">(AT47+AT48+AT49)/3</f>
        <v>27.292572148640932</v>
      </c>
      <c r="AV47" s="49"/>
      <c r="AW47" s="39">
        <v>27.629812240600501</v>
      </c>
      <c r="AX47" s="50">
        <f t="shared" ref="AX47" si="311">(AW47+AW48+AW49)/3</f>
        <v>27.728311729431102</v>
      </c>
      <c r="AY47" s="49"/>
      <c r="AZ47" s="49">
        <f t="shared" ref="AZ47" si="312">(AU47-AX47)-(28.44-28.25)</f>
        <v>-0.62573958079017089</v>
      </c>
      <c r="BA47" s="48">
        <f t="shared" ref="BA47" si="313">2^-AZ47</f>
        <v>1.5430016244842861</v>
      </c>
      <c r="BD47" s="20" t="s">
        <v>231</v>
      </c>
      <c r="BE47" s="20">
        <v>26.3218994140625</v>
      </c>
      <c r="BF47" s="49">
        <f t="shared" ref="BF47" si="314">(BE47+BE48+BE49)/3</f>
        <v>25.935780461629168</v>
      </c>
      <c r="BG47" s="49"/>
      <c r="BH47" s="20">
        <v>27.517421722412099</v>
      </c>
      <c r="BI47" s="50">
        <f t="shared" ref="BI47" si="315">(BH47+BH48+BH49)/3</f>
        <v>27.472743542989065</v>
      </c>
      <c r="BJ47" s="49"/>
      <c r="BK47" s="49">
        <f t="shared" si="49"/>
        <v>-0.2669630813598971</v>
      </c>
      <c r="BL47" s="48">
        <f t="shared" ref="BL47" si="316">2^-BK47</f>
        <v>1.2032722338073292</v>
      </c>
      <c r="BO47" s="20" t="s">
        <v>136</v>
      </c>
      <c r="BP47" s="20">
        <v>21.042379379272461</v>
      </c>
      <c r="BQ47" s="49">
        <f t="shared" ref="BQ47" si="317">(BP47+BP48+BP49)/3</f>
        <v>21.03094476064042</v>
      </c>
      <c r="BR47" s="49"/>
      <c r="BS47" s="39">
        <v>27.7022705078125</v>
      </c>
      <c r="BT47" s="50">
        <f t="shared" ref="BT47" si="318">(BS47+BS48+BS49)/3</f>
        <v>27.433979415893532</v>
      </c>
      <c r="BU47" s="49"/>
      <c r="BV47" s="49">
        <f t="shared" si="53"/>
        <v>0.57696534474688832</v>
      </c>
      <c r="BW47" s="48">
        <f t="shared" ref="BW47" si="319">2^-BV47</f>
        <v>0.67037239874018284</v>
      </c>
    </row>
    <row r="48" spans="1:75" s="16" customFormat="1" x14ac:dyDescent="0.25">
      <c r="A48" s="20" t="s">
        <v>232</v>
      </c>
      <c r="B48" s="20">
        <v>29.707708010894599</v>
      </c>
      <c r="C48" s="49"/>
      <c r="D48" s="49"/>
      <c r="E48" s="20">
        <v>26.621062934097399</v>
      </c>
      <c r="F48" s="50"/>
      <c r="G48" s="49"/>
      <c r="H48" s="49"/>
      <c r="I48" s="48"/>
      <c r="L48" s="20" t="s">
        <v>232</v>
      </c>
      <c r="M48" s="20">
        <v>26.1463916778564</v>
      </c>
      <c r="N48" s="49"/>
      <c r="O48" s="49"/>
      <c r="P48" s="20">
        <v>27.8006690979003</v>
      </c>
      <c r="Q48" s="50"/>
      <c r="R48" s="49"/>
      <c r="S48" s="49"/>
      <c r="T48" s="48"/>
      <c r="W48" s="20" t="s">
        <v>232</v>
      </c>
      <c r="X48" s="20"/>
      <c r="Y48" s="49"/>
      <c r="Z48" s="49"/>
      <c r="AA48" s="38">
        <v>27.577173614501898</v>
      </c>
      <c r="AB48" s="50"/>
      <c r="AC48" s="49"/>
      <c r="AD48" s="49"/>
      <c r="AE48" s="48"/>
      <c r="AH48" s="20" t="s">
        <v>232</v>
      </c>
      <c r="AI48" s="20">
        <v>21.505325317382798</v>
      </c>
      <c r="AJ48" s="49"/>
      <c r="AK48" s="49"/>
      <c r="AL48" s="39">
        <v>28.084997940063399</v>
      </c>
      <c r="AM48" s="50"/>
      <c r="AN48" s="49"/>
      <c r="AO48" s="49"/>
      <c r="AP48" s="48"/>
      <c r="AS48" s="20" t="s">
        <v>232</v>
      </c>
      <c r="AT48" s="20">
        <v>26.901182174682599</v>
      </c>
      <c r="AU48" s="49"/>
      <c r="AV48" s="49"/>
      <c r="AW48" s="38">
        <v>27.426811218261701</v>
      </c>
      <c r="AX48" s="50"/>
      <c r="AY48" s="49"/>
      <c r="AZ48" s="49"/>
      <c r="BA48" s="48"/>
      <c r="BD48" s="20" t="s">
        <v>232</v>
      </c>
      <c r="BE48" s="20">
        <v>25.982994842529202</v>
      </c>
      <c r="BF48" s="49"/>
      <c r="BG48" s="49"/>
      <c r="BH48" s="25">
        <v>27.261398696899398</v>
      </c>
      <c r="BI48" s="50"/>
      <c r="BJ48" s="49"/>
      <c r="BK48" s="49"/>
      <c r="BL48" s="48"/>
      <c r="BO48" s="20" t="s">
        <v>232</v>
      </c>
      <c r="BP48" s="20">
        <v>21.152843475341701</v>
      </c>
      <c r="BQ48" s="49"/>
      <c r="BR48" s="49"/>
      <c r="BS48" s="38">
        <v>27.065688323974602</v>
      </c>
      <c r="BT48" s="50"/>
      <c r="BU48" s="49"/>
      <c r="BV48" s="49"/>
      <c r="BW48" s="48"/>
    </row>
    <row r="49" spans="1:75" s="16" customFormat="1" x14ac:dyDescent="0.25">
      <c r="A49" s="20" t="s">
        <v>233</v>
      </c>
      <c r="B49" s="20">
        <v>29.004467244609199</v>
      </c>
      <c r="C49" s="49"/>
      <c r="D49" s="49"/>
      <c r="E49" s="20">
        <v>27.018868562678598</v>
      </c>
      <c r="F49" s="50"/>
      <c r="G49" s="49"/>
      <c r="H49" s="49"/>
      <c r="I49" s="48"/>
      <c r="L49" s="20" t="s">
        <v>233</v>
      </c>
      <c r="M49" s="20">
        <v>25.776842117309499</v>
      </c>
      <c r="N49" s="49"/>
      <c r="O49" s="49"/>
      <c r="P49" s="20">
        <v>27.132153701782201</v>
      </c>
      <c r="Q49" s="50"/>
      <c r="R49" s="49"/>
      <c r="S49" s="49"/>
      <c r="T49" s="48"/>
      <c r="U49" s="26"/>
      <c r="W49" s="20" t="s">
        <v>233</v>
      </c>
      <c r="X49" s="25">
        <v>31.350161132812499</v>
      </c>
      <c r="Y49" s="49"/>
      <c r="Z49" s="49"/>
      <c r="AA49" s="38">
        <v>27.999067306518555</v>
      </c>
      <c r="AB49" s="50"/>
      <c r="AC49" s="49"/>
      <c r="AD49" s="49"/>
      <c r="AE49" s="48"/>
      <c r="AH49" s="20" t="s">
        <v>233</v>
      </c>
      <c r="AI49" s="20">
        <v>21.687513351440401</v>
      </c>
      <c r="AJ49" s="49"/>
      <c r="AK49" s="49"/>
      <c r="AL49" s="39">
        <v>27.767106056213301</v>
      </c>
      <c r="AM49" s="50"/>
      <c r="AN49" s="49"/>
      <c r="AO49" s="49"/>
      <c r="AP49" s="48"/>
      <c r="AS49" s="20" t="s">
        <v>233</v>
      </c>
      <c r="AT49" s="20">
        <v>27.659238815307599</v>
      </c>
      <c r="AU49" s="49"/>
      <c r="AV49" s="49"/>
      <c r="AW49" s="38">
        <v>28.1283117294311</v>
      </c>
      <c r="AX49" s="50"/>
      <c r="AY49" s="49"/>
      <c r="AZ49" s="49"/>
      <c r="BA49" s="48"/>
      <c r="BD49" s="20" t="s">
        <v>233</v>
      </c>
      <c r="BE49" s="20">
        <v>25.502447128295799</v>
      </c>
      <c r="BF49" s="49"/>
      <c r="BG49" s="49"/>
      <c r="BH49" s="25">
        <v>27.639410209655701</v>
      </c>
      <c r="BI49" s="50"/>
      <c r="BJ49" s="49"/>
      <c r="BK49" s="49"/>
      <c r="BL49" s="48"/>
      <c r="BO49" s="20" t="s">
        <v>233</v>
      </c>
      <c r="BP49" s="20">
        <v>20.897611427307101</v>
      </c>
      <c r="BQ49" s="49"/>
      <c r="BR49" s="49"/>
      <c r="BS49" s="38">
        <v>27.533979415893501</v>
      </c>
      <c r="BT49" s="50"/>
      <c r="BU49" s="49"/>
      <c r="BV49" s="49"/>
      <c r="BW49" s="48"/>
    </row>
    <row r="50" spans="1:75" s="16" customFormat="1" x14ac:dyDescent="0.25">
      <c r="A50" s="20" t="s">
        <v>234</v>
      </c>
      <c r="B50" s="20">
        <v>28.5009114325788</v>
      </c>
      <c r="C50" s="49">
        <f t="shared" ref="C50" si="320">(B50+B51+B52)/3</f>
        <v>28.807434633703902</v>
      </c>
      <c r="D50" s="49"/>
      <c r="E50" s="20">
        <v>26.697039248783</v>
      </c>
      <c r="F50" s="50">
        <f>(E50+E51+E52)/3</f>
        <v>26.739843314159767</v>
      </c>
      <c r="G50" s="49"/>
      <c r="H50" s="49">
        <f t="shared" ref="H50" si="321">(C50-F50)-(29.79-27.64)</f>
        <v>-8.2408680455863248E-2</v>
      </c>
      <c r="I50" s="48">
        <f t="shared" ref="I50" si="322">2^-H50</f>
        <v>1.0587842802622138</v>
      </c>
      <c r="J50" s="26"/>
      <c r="L50" s="20" t="s">
        <v>142</v>
      </c>
      <c r="M50" s="20">
        <v>24.332171249389599</v>
      </c>
      <c r="N50" s="49">
        <f t="shared" ref="N50" si="323">(M50+M51+M52)/3</f>
        <v>23.891146532694464</v>
      </c>
      <c r="O50" s="49"/>
      <c r="P50" s="20">
        <v>26.514690399169901</v>
      </c>
      <c r="Q50" s="50">
        <f>(P50+P51+P52)/3</f>
        <v>26.666434415181431</v>
      </c>
      <c r="R50" s="49"/>
      <c r="S50" s="49">
        <f t="shared" ref="S50" si="324">(N50-Q50)-(27.12-27.69)</f>
        <v>-2.2052878824869673</v>
      </c>
      <c r="T50" s="48">
        <f t="shared" ref="T50" si="325">2^-S50</f>
        <v>4.6116655298820906</v>
      </c>
      <c r="W50" s="20" t="s">
        <v>234</v>
      </c>
      <c r="X50" s="20">
        <v>29.724411010742099</v>
      </c>
      <c r="Y50" s="49">
        <f t="shared" ref="Y50" si="326">(X50+X51+X52)/3</f>
        <v>30.069338226318298</v>
      </c>
      <c r="Z50" s="49"/>
      <c r="AA50" s="38">
        <v>26.623480987548799</v>
      </c>
      <c r="AB50" s="50">
        <f>(AA50+AA51+AA52)/3</f>
        <v>26.276858393351205</v>
      </c>
      <c r="AC50" s="49"/>
      <c r="AD50" s="49">
        <f t="shared" si="37"/>
        <v>0.28247983296709123</v>
      </c>
      <c r="AE50" s="48">
        <f t="shared" ref="AE50" si="327">2^-AD50</f>
        <v>0.82217657152459667</v>
      </c>
      <c r="AH50" s="20" t="s">
        <v>142</v>
      </c>
      <c r="AI50" s="20">
        <v>22.959794998168899</v>
      </c>
      <c r="AJ50" s="49">
        <f t="shared" ref="AJ50" si="328">(AI50+AI51+AI52)/3</f>
        <v>22.871949577331502</v>
      </c>
      <c r="AK50" s="49"/>
      <c r="AL50" s="20">
        <v>27.770044326782202</v>
      </c>
      <c r="AM50" s="50">
        <f>(AL50+AL51+AL52)/3</f>
        <v>27.370801289876294</v>
      </c>
      <c r="AN50" s="49"/>
      <c r="AO50" s="49">
        <f t="shared" ref="AO50" si="329">(AJ50-AM50)-(23.07-28.08)</f>
        <v>0.51114828745520668</v>
      </c>
      <c r="AP50" s="48">
        <f t="shared" ref="AP50" si="330">2^-AO50</f>
        <v>0.70166373878346977</v>
      </c>
      <c r="AS50" s="20" t="s">
        <v>142</v>
      </c>
      <c r="AT50" s="20">
        <v>27.977828979492099</v>
      </c>
      <c r="AU50" s="49">
        <f t="shared" ref="AU50" si="331">(AT50+AT51+AT52)/3</f>
        <v>28.125532849629632</v>
      </c>
      <c r="AV50" s="49"/>
      <c r="AW50" s="39">
        <v>28.172609329223633</v>
      </c>
      <c r="AX50" s="50">
        <f>(AW50+AW51+AW52)/3</f>
        <v>27.938945897420215</v>
      </c>
      <c r="AY50" s="49"/>
      <c r="AZ50" s="49">
        <f t="shared" ref="AZ50" si="332">(AU50-AX50)-(28.44-28.25)</f>
        <v>-3.4130477905840451E-3</v>
      </c>
      <c r="BA50" s="48">
        <f t="shared" ref="BA50" si="333">2^-AZ50</f>
        <v>1.0023685450346198</v>
      </c>
      <c r="BD50" s="20" t="s">
        <v>142</v>
      </c>
      <c r="BE50" s="20">
        <v>26.114101409912099</v>
      </c>
      <c r="BF50" s="49">
        <f t="shared" ref="BF50" si="334">(BE50+BE51+BE52)/3</f>
        <v>26.348170026143364</v>
      </c>
      <c r="BG50" s="49"/>
      <c r="BH50" s="20">
        <v>28.140457153320298</v>
      </c>
      <c r="BI50" s="50">
        <f>(BH50+BH51+BH52)/3</f>
        <v>28.316994730631468</v>
      </c>
      <c r="BJ50" s="49"/>
      <c r="BK50" s="49">
        <f t="shared" si="49"/>
        <v>-0.69882470448810352</v>
      </c>
      <c r="BL50" s="48">
        <f t="shared" ref="BL50" si="335">2^-BK50</f>
        <v>1.6231819242949383</v>
      </c>
      <c r="BO50" s="20" t="s">
        <v>142</v>
      </c>
      <c r="BP50" s="20">
        <v>21.007630729675199</v>
      </c>
      <c r="BQ50" s="49">
        <f t="shared" ref="BQ50" si="336">(BP50+BP51+BP52)/3</f>
        <v>21.217403221130301</v>
      </c>
      <c r="BR50" s="49"/>
      <c r="BS50" s="39">
        <v>26.612810134887599</v>
      </c>
      <c r="BT50" s="50">
        <f>(BS50+BS51+BS52)/3</f>
        <v>26.916625150044698</v>
      </c>
      <c r="BU50" s="49"/>
      <c r="BV50" s="49">
        <f t="shared" si="53"/>
        <v>1.2807780710856029</v>
      </c>
      <c r="BW50" s="48">
        <f t="shared" ref="BW50" si="337">2^-BV50</f>
        <v>0.41157347987197163</v>
      </c>
    </row>
    <row r="51" spans="1:75" s="16" customFormat="1" x14ac:dyDescent="0.25">
      <c r="A51" s="20" t="s">
        <v>143</v>
      </c>
      <c r="B51" s="20">
        <v>28.760624501495698</v>
      </c>
      <c r="C51" s="49"/>
      <c r="D51" s="49"/>
      <c r="E51" s="20">
        <v>26.7493140462032</v>
      </c>
      <c r="F51" s="50"/>
      <c r="G51" s="49"/>
      <c r="H51" s="49"/>
      <c r="I51" s="48"/>
      <c r="J51" s="26"/>
      <c r="L51" s="20" t="s">
        <v>143</v>
      </c>
      <c r="M51" s="20">
        <v>23.916788482666</v>
      </c>
      <c r="N51" s="49"/>
      <c r="O51" s="49"/>
      <c r="P51" s="20">
        <v>26.951511764526298</v>
      </c>
      <c r="Q51" s="50"/>
      <c r="R51" s="49"/>
      <c r="S51" s="49"/>
      <c r="T51" s="48"/>
      <c r="W51" s="20" t="s">
        <v>143</v>
      </c>
      <c r="X51" s="20">
        <v>30.014265441894501</v>
      </c>
      <c r="Y51" s="49"/>
      <c r="Z51" s="49"/>
      <c r="AA51" s="38">
        <v>25.996902465820313</v>
      </c>
      <c r="AB51" s="50"/>
      <c r="AC51" s="49"/>
      <c r="AD51" s="49"/>
      <c r="AE51" s="48"/>
      <c r="AH51" s="20" t="s">
        <v>143</v>
      </c>
      <c r="AI51" s="20">
        <v>22.684104156494101</v>
      </c>
      <c r="AJ51" s="49"/>
      <c r="AK51" s="49"/>
      <c r="AL51" s="25">
        <v>27.304891586303711</v>
      </c>
      <c r="AM51" s="50"/>
      <c r="AN51" s="49"/>
      <c r="AO51" s="49"/>
      <c r="AP51" s="48"/>
      <c r="AS51" s="20" t="s">
        <v>143</v>
      </c>
      <c r="AT51" s="20">
        <v>28.206570053100499</v>
      </c>
      <c r="AU51" s="49"/>
      <c r="AV51" s="49"/>
      <c r="AW51" s="38">
        <v>27.838615798950102</v>
      </c>
      <c r="AX51" s="50"/>
      <c r="AY51" s="49"/>
      <c r="AZ51" s="49"/>
      <c r="BA51" s="48"/>
      <c r="BD51" s="20" t="s">
        <v>143</v>
      </c>
      <c r="BE51" s="20">
        <v>26.715571975707999</v>
      </c>
      <c r="BF51" s="49"/>
      <c r="BG51" s="49"/>
      <c r="BH51" s="25">
        <v>28.5601989746093</v>
      </c>
      <c r="BI51" s="50"/>
      <c r="BJ51" s="49"/>
      <c r="BK51" s="49"/>
      <c r="BL51" s="48"/>
      <c r="BO51" s="20" t="s">
        <v>143</v>
      </c>
      <c r="BP51" s="20">
        <v>21.404283523559499</v>
      </c>
      <c r="BQ51" s="49"/>
      <c r="BR51" s="49"/>
      <c r="BS51" s="39">
        <v>26.953773498535099</v>
      </c>
      <c r="BT51" s="50"/>
      <c r="BU51" s="49"/>
      <c r="BV51" s="49"/>
      <c r="BW51" s="48"/>
    </row>
    <row r="52" spans="1:75" s="16" customFormat="1" x14ac:dyDescent="0.25">
      <c r="A52" s="20" t="s">
        <v>144</v>
      </c>
      <c r="B52" s="20">
        <v>29.160767967037199</v>
      </c>
      <c r="C52" s="49"/>
      <c r="D52" s="49"/>
      <c r="E52" s="20">
        <v>26.773176647493099</v>
      </c>
      <c r="F52" s="50"/>
      <c r="G52" s="49"/>
      <c r="H52" s="49"/>
      <c r="I52" s="48"/>
      <c r="J52" s="26"/>
      <c r="L52" s="20" t="s">
        <v>144</v>
      </c>
      <c r="M52" s="20">
        <v>23.424479866027799</v>
      </c>
      <c r="N52" s="49"/>
      <c r="O52" s="49"/>
      <c r="P52" s="20">
        <v>26.533101081848098</v>
      </c>
      <c r="Q52" s="50"/>
      <c r="R52" s="49"/>
      <c r="S52" s="49"/>
      <c r="T52" s="48"/>
      <c r="W52" s="20" t="s">
        <v>144</v>
      </c>
      <c r="X52" s="25">
        <v>30.4693382263183</v>
      </c>
      <c r="Y52" s="49"/>
      <c r="Z52" s="49"/>
      <c r="AA52" s="38">
        <v>26.210191726684499</v>
      </c>
      <c r="AB52" s="50"/>
      <c r="AC52" s="49"/>
      <c r="AD52" s="49"/>
      <c r="AE52" s="48"/>
      <c r="AH52" s="20" t="s">
        <v>144</v>
      </c>
      <c r="AI52" s="20">
        <v>22.9719495773315</v>
      </c>
      <c r="AJ52" s="49"/>
      <c r="AK52" s="49"/>
      <c r="AL52" s="20">
        <v>27.037467956542969</v>
      </c>
      <c r="AM52" s="50"/>
      <c r="AN52" s="49"/>
      <c r="AO52" s="49"/>
      <c r="AP52" s="48"/>
      <c r="AS52" s="20" t="s">
        <v>144</v>
      </c>
      <c r="AT52" s="20">
        <v>28.192199516296299</v>
      </c>
      <c r="AU52" s="49"/>
      <c r="AV52" s="49"/>
      <c r="AW52" s="38">
        <v>27.805612564086914</v>
      </c>
      <c r="AX52" s="50"/>
      <c r="AY52" s="49"/>
      <c r="AZ52" s="49"/>
      <c r="BA52" s="48"/>
      <c r="BD52" s="20" t="s">
        <v>144</v>
      </c>
      <c r="BE52" s="20">
        <v>26.21483669281</v>
      </c>
      <c r="BF52" s="49"/>
      <c r="BG52" s="49"/>
      <c r="BH52" s="20">
        <v>28.250328063964801</v>
      </c>
      <c r="BI52" s="50"/>
      <c r="BJ52" s="49"/>
      <c r="BK52" s="49"/>
      <c r="BL52" s="48"/>
      <c r="BO52" s="20" t="s">
        <v>144</v>
      </c>
      <c r="BP52" s="20">
        <v>21.2402954101562</v>
      </c>
      <c r="BQ52" s="49"/>
      <c r="BR52" s="49"/>
      <c r="BS52" s="38">
        <v>27.183291816711399</v>
      </c>
      <c r="BT52" s="50"/>
      <c r="BU52" s="49"/>
      <c r="BV52" s="49"/>
      <c r="BW52" s="48"/>
    </row>
    <row r="53" spans="1:75" s="16" customFormat="1" x14ac:dyDescent="0.25">
      <c r="A53" s="20" t="s">
        <v>145</v>
      </c>
      <c r="B53" s="20">
        <v>29.325371612908999</v>
      </c>
      <c r="C53" s="49">
        <f t="shared" ref="C53" si="338">(B53+B54+B55)/3</f>
        <v>29.393532511416467</v>
      </c>
      <c r="D53" s="49"/>
      <c r="E53" s="20">
        <v>27.590909090909001</v>
      </c>
      <c r="F53" s="50">
        <f>(E53+E54+E55)/2</f>
        <v>27.430993724265001</v>
      </c>
      <c r="G53" s="49"/>
      <c r="H53" s="49">
        <f t="shared" si="74"/>
        <v>-0.18746121284853245</v>
      </c>
      <c r="I53" s="48">
        <f t="shared" ref="I53" si="339">2^-H53</f>
        <v>1.1387580186027197</v>
      </c>
      <c r="J53" s="26"/>
      <c r="L53" s="20" t="s">
        <v>145</v>
      </c>
      <c r="M53" s="20">
        <v>24.742081832885699</v>
      </c>
      <c r="N53" s="49">
        <f t="shared" ref="N53" si="340">(M53+M54+M55)/3</f>
        <v>24.306085650126104</v>
      </c>
      <c r="O53" s="49"/>
      <c r="P53" s="20">
        <v>26.793888092041016</v>
      </c>
      <c r="Q53" s="50">
        <f>(P53+P54+P55)/3</f>
        <v>26.99850673675536</v>
      </c>
      <c r="R53" s="49"/>
      <c r="S53" s="49">
        <f t="shared" ref="S53" si="341">(N53-Q53)-(27.12-27.69)</f>
        <v>-2.1224210866292559</v>
      </c>
      <c r="T53" s="48">
        <f t="shared" ref="T53" si="342">2^-S53</f>
        <v>4.3542404752117108</v>
      </c>
      <c r="W53" s="20" t="s">
        <v>145</v>
      </c>
      <c r="X53" s="20">
        <v>31.1778144836425</v>
      </c>
      <c r="Y53" s="49">
        <f t="shared" ref="Y53" si="343">(X53+X54+X55)/3</f>
        <v>31.340611775716098</v>
      </c>
      <c r="Z53" s="49"/>
      <c r="AA53" s="39">
        <v>27.546747207641602</v>
      </c>
      <c r="AB53" s="50">
        <f>(AA53+AA54+AA55)/3</f>
        <v>27.361515426635716</v>
      </c>
      <c r="AC53" s="49"/>
      <c r="AD53" s="49">
        <f t="shared" si="37"/>
        <v>0.469096349080381</v>
      </c>
      <c r="AE53" s="48">
        <f t="shared" ref="AE53" si="344">2^-AD53</f>
        <v>0.72241695138952899</v>
      </c>
      <c r="AH53" s="20" t="s">
        <v>145</v>
      </c>
      <c r="AI53" s="20">
        <v>22.924297332763601</v>
      </c>
      <c r="AJ53" s="49">
        <f t="shared" ref="AJ53" si="345">(AI53+AI54+AI55)/3</f>
        <v>23.0124088287353</v>
      </c>
      <c r="AK53" s="49"/>
      <c r="AL53" s="20">
        <v>27.3681030273437</v>
      </c>
      <c r="AM53" s="50">
        <f>(AL53+AL54+AL55)/3</f>
        <v>27.457677968343035</v>
      </c>
      <c r="AN53" s="49"/>
      <c r="AO53" s="49">
        <f t="shared" si="82"/>
        <v>0.56473086039226317</v>
      </c>
      <c r="AP53" s="48">
        <f t="shared" ref="AP53" si="346">2^-AO53</f>
        <v>0.67608153003149751</v>
      </c>
      <c r="AS53" s="20" t="s">
        <v>145</v>
      </c>
      <c r="AT53" s="20">
        <v>28.981409072875977</v>
      </c>
      <c r="AU53" s="49">
        <f t="shared" ref="AU53" si="347">(AT53+AT54+AT55)/3</f>
        <v>29.004620615641258</v>
      </c>
      <c r="AV53" s="49"/>
      <c r="AW53" s="39">
        <v>28.097715377807617</v>
      </c>
      <c r="AX53" s="50">
        <f>(AW53+AW54+AW55)/3</f>
        <v>28.525312105814589</v>
      </c>
      <c r="AY53" s="49"/>
      <c r="AZ53" s="49">
        <f t="shared" ref="AZ53" si="348">(AU53-AX53)-(28.44-28.25)</f>
        <v>0.28930850982666811</v>
      </c>
      <c r="BA53" s="48">
        <f t="shared" ref="BA53" si="349">2^-AZ53</f>
        <v>0.81829417663005144</v>
      </c>
      <c r="BD53" s="20" t="s">
        <v>145</v>
      </c>
      <c r="BE53" s="20">
        <v>26.949211120605469</v>
      </c>
      <c r="BF53" s="49">
        <f t="shared" ref="BF53" si="350">(BE53+BE54+BE55)/3</f>
        <v>26.788849067687988</v>
      </c>
      <c r="BG53" s="49"/>
      <c r="BH53" s="20">
        <v>28.374217224121001</v>
      </c>
      <c r="BI53" s="50">
        <f>(BH53+BH54+BH55)/3</f>
        <v>28.698467636108365</v>
      </c>
      <c r="BJ53" s="49"/>
      <c r="BK53" s="49">
        <f t="shared" si="49"/>
        <v>-0.6396185684203779</v>
      </c>
      <c r="BL53" s="48">
        <f t="shared" ref="BL53" si="351">2^-BK53</f>
        <v>1.5579172099018599</v>
      </c>
      <c r="BO53" s="20" t="s">
        <v>145</v>
      </c>
      <c r="BP53" s="20">
        <v>21.3734638214111</v>
      </c>
      <c r="BQ53" s="49">
        <f t="shared" ref="BQ53" si="352">(BP53+BP54+BP55)/3</f>
        <v>21.700312042236302</v>
      </c>
      <c r="BR53" s="49"/>
      <c r="BS53" s="39">
        <v>27.631463623046798</v>
      </c>
      <c r="BT53" s="50">
        <f>(BS53+BS54+BS55)/3</f>
        <v>27.738469314575131</v>
      </c>
      <c r="BU53" s="49"/>
      <c r="BV53" s="49">
        <f t="shared" si="53"/>
        <v>0.94184272766117161</v>
      </c>
      <c r="BW53" s="48">
        <f t="shared" ref="BW53" si="353">2^-BV53</f>
        <v>0.52056754431532948</v>
      </c>
    </row>
    <row r="54" spans="1:75" s="16" customFormat="1" x14ac:dyDescent="0.25">
      <c r="A54" s="20" t="s">
        <v>235</v>
      </c>
      <c r="B54" s="20">
        <v>29.028360076590602</v>
      </c>
      <c r="C54" s="49"/>
      <c r="D54" s="49"/>
      <c r="E54" s="20"/>
      <c r="F54" s="50"/>
      <c r="G54" s="49"/>
      <c r="H54" s="49"/>
      <c r="I54" s="48"/>
      <c r="L54" s="20" t="s">
        <v>235</v>
      </c>
      <c r="M54" s="20">
        <v>24.2367561340332</v>
      </c>
      <c r="N54" s="49"/>
      <c r="O54" s="49"/>
      <c r="P54" s="20">
        <v>27.4031253814697</v>
      </c>
      <c r="Q54" s="50"/>
      <c r="R54" s="49"/>
      <c r="S54" s="49"/>
      <c r="T54" s="48"/>
      <c r="W54" s="20" t="s">
        <v>235</v>
      </c>
      <c r="X54" s="20">
        <v>31.836742401123001</v>
      </c>
      <c r="Y54" s="49"/>
      <c r="Z54" s="49"/>
      <c r="AA54" s="38">
        <v>27.0762836456298</v>
      </c>
      <c r="AB54" s="50"/>
      <c r="AC54" s="49"/>
      <c r="AD54" s="49"/>
      <c r="AE54" s="48"/>
      <c r="AH54" s="20" t="s">
        <v>235</v>
      </c>
      <c r="AI54" s="20">
        <v>23.200520324707</v>
      </c>
      <c r="AJ54" s="49"/>
      <c r="AK54" s="49"/>
      <c r="AL54" s="25">
        <v>27.680586242675702</v>
      </c>
      <c r="AM54" s="50"/>
      <c r="AN54" s="49"/>
      <c r="AO54" s="49"/>
      <c r="AP54" s="48"/>
      <c r="AS54" s="20" t="s">
        <v>235</v>
      </c>
      <c r="AT54" s="20">
        <v>28.8944988250732</v>
      </c>
      <c r="AU54" s="49"/>
      <c r="AV54" s="49"/>
      <c r="AW54" s="39">
        <v>28.6195755004882</v>
      </c>
      <c r="AX54" s="50"/>
      <c r="AY54" s="49"/>
      <c r="AZ54" s="49"/>
      <c r="BA54" s="48"/>
      <c r="BD54" s="20" t="s">
        <v>235</v>
      </c>
      <c r="BE54" s="20">
        <v>26.328487014770499</v>
      </c>
      <c r="BF54" s="49"/>
      <c r="BG54" s="49"/>
      <c r="BH54" s="25">
        <v>28.922718048095703</v>
      </c>
      <c r="BI54" s="50"/>
      <c r="BJ54" s="49"/>
      <c r="BK54" s="49"/>
      <c r="BL54" s="48"/>
      <c r="BO54" s="20" t="s">
        <v>235</v>
      </c>
      <c r="BP54" s="20">
        <v>21.827160263061501</v>
      </c>
      <c r="BQ54" s="49"/>
      <c r="BR54" s="49"/>
      <c r="BS54" s="38">
        <v>28.045475006103501</v>
      </c>
      <c r="BT54" s="50"/>
      <c r="BU54" s="49"/>
      <c r="BV54" s="49"/>
      <c r="BW54" s="48"/>
    </row>
    <row r="55" spans="1:75" s="16" customFormat="1" x14ac:dyDescent="0.25">
      <c r="A55" s="20" t="s">
        <v>236</v>
      </c>
      <c r="B55" s="20">
        <v>29.826865844749801</v>
      </c>
      <c r="C55" s="49"/>
      <c r="D55" s="49"/>
      <c r="E55" s="20">
        <v>27.271078357621001</v>
      </c>
      <c r="F55" s="50"/>
      <c r="G55" s="49"/>
      <c r="H55" s="49"/>
      <c r="I55" s="48"/>
      <c r="K55" s="26"/>
      <c r="L55" s="20" t="s">
        <v>236</v>
      </c>
      <c r="M55" s="20">
        <v>23.939418983459401</v>
      </c>
      <c r="N55" s="49"/>
      <c r="O55" s="49"/>
      <c r="P55" s="20">
        <v>26.798506736755371</v>
      </c>
      <c r="Q55" s="50"/>
      <c r="R55" s="49"/>
      <c r="S55" s="49"/>
      <c r="T55" s="48"/>
      <c r="W55" s="20" t="s">
        <v>236</v>
      </c>
      <c r="X55" s="25">
        <v>31.007278442382798</v>
      </c>
      <c r="Y55" s="49"/>
      <c r="Z55" s="49"/>
      <c r="AA55" s="38">
        <v>27.461515426635742</v>
      </c>
      <c r="AB55" s="50"/>
      <c r="AC55" s="49"/>
      <c r="AD55" s="49"/>
      <c r="AE55" s="48"/>
      <c r="AH55" s="20" t="s">
        <v>236</v>
      </c>
      <c r="AI55" s="20">
        <v>22.912408828735298</v>
      </c>
      <c r="AJ55" s="49"/>
      <c r="AK55" s="49"/>
      <c r="AL55" s="20">
        <v>27.324344635009702</v>
      </c>
      <c r="AM55" s="50"/>
      <c r="AN55" s="49"/>
      <c r="AO55" s="49"/>
      <c r="AP55" s="48"/>
      <c r="AS55" s="20" t="s">
        <v>236</v>
      </c>
      <c r="AT55" s="20">
        <v>29.137953948974602</v>
      </c>
      <c r="AU55" s="49"/>
      <c r="AV55" s="49"/>
      <c r="AW55" s="38">
        <v>28.858645439147949</v>
      </c>
      <c r="AX55" s="50"/>
      <c r="AY55" s="49"/>
      <c r="AZ55" s="49"/>
      <c r="BA55" s="48"/>
      <c r="BD55" s="20" t="s">
        <v>236</v>
      </c>
      <c r="BE55" s="20">
        <v>27.088849067687988</v>
      </c>
      <c r="BF55" s="49"/>
      <c r="BG55" s="49"/>
      <c r="BH55" s="20">
        <v>28.798467636108398</v>
      </c>
      <c r="BI55" s="50"/>
      <c r="BJ55" s="49"/>
      <c r="BK55" s="49"/>
      <c r="BL55" s="48"/>
      <c r="BO55" s="20" t="s">
        <v>236</v>
      </c>
      <c r="BP55" s="20">
        <v>21.900312042236301</v>
      </c>
      <c r="BQ55" s="49"/>
      <c r="BR55" s="49"/>
      <c r="BS55" s="38">
        <v>27.538469314575099</v>
      </c>
      <c r="BT55" s="50"/>
      <c r="BU55" s="49"/>
      <c r="BV55" s="49"/>
      <c r="BW55" s="48"/>
    </row>
    <row r="56" spans="1:75" s="16" customFormat="1" x14ac:dyDescent="0.25">
      <c r="A56" s="20" t="s">
        <v>149</v>
      </c>
      <c r="B56" s="20">
        <v>28.704259201237708</v>
      </c>
      <c r="C56" s="49">
        <f t="shared" ref="C56" si="354">(B56+B57+B58)/3</f>
        <v>28.868470733222029</v>
      </c>
      <c r="D56" s="49"/>
      <c r="E56" s="20">
        <v>26.721237863591298</v>
      </c>
      <c r="F56" s="50">
        <f t="shared" ref="F56" si="355">(E56+E57+E58)/3</f>
        <v>26.988792873431496</v>
      </c>
      <c r="G56" s="49"/>
      <c r="H56" s="49">
        <f t="shared" si="93"/>
        <v>-0.27032214020946554</v>
      </c>
      <c r="I56" s="48">
        <f t="shared" ref="I56" si="356">2^-H56</f>
        <v>1.2060771032797173</v>
      </c>
      <c r="L56" s="20" t="s">
        <v>149</v>
      </c>
      <c r="M56" s="20">
        <v>24.045085906982401</v>
      </c>
      <c r="N56" s="49">
        <f t="shared" ref="N56" si="357">(M56+M57+M58)/3</f>
        <v>24.205633303324372</v>
      </c>
      <c r="O56" s="49"/>
      <c r="P56" s="20">
        <v>27.235253524780202</v>
      </c>
      <c r="Q56" s="50">
        <f t="shared" ref="Q56" si="358">(P56+P57+P58)/3</f>
        <v>26.927808825174946</v>
      </c>
      <c r="R56" s="49"/>
      <c r="S56" s="49">
        <f t="shared" ref="S56" si="359">(N56-Q56)-(27.12-27.69)</f>
        <v>-2.1521755218505731</v>
      </c>
      <c r="T56" s="48">
        <f t="shared" ref="T56" si="360">2^-S56</f>
        <v>4.4449756684699064</v>
      </c>
      <c r="W56" s="20" t="s">
        <v>149</v>
      </c>
      <c r="X56" s="20">
        <v>31.354407501220699</v>
      </c>
      <c r="Y56" s="49">
        <f t="shared" ref="Y56" si="361">(X56+X57+X58)/3</f>
        <v>31.154664103190068</v>
      </c>
      <c r="Z56" s="49"/>
      <c r="AA56" s="38">
        <v>27.753917694091797</v>
      </c>
      <c r="AB56" s="50">
        <f t="shared" ref="AB56" si="362">(AA56+AA57+AA58)/3</f>
        <v>27.357021713256824</v>
      </c>
      <c r="AC56" s="49"/>
      <c r="AD56" s="49">
        <f t="shared" si="37"/>
        <v>0.28764238993324298</v>
      </c>
      <c r="AE56" s="48">
        <f t="shared" ref="AE56" si="363">2^-AD56</f>
        <v>0.81923974289975021</v>
      </c>
      <c r="AH56" s="20" t="s">
        <v>149</v>
      </c>
      <c r="AI56" s="20">
        <v>23.600072860717773</v>
      </c>
      <c r="AJ56" s="49">
        <f t="shared" ref="AJ56" si="364">(AI56+AI57+AI58)/3</f>
        <v>23.24450823465979</v>
      </c>
      <c r="AK56" s="49"/>
      <c r="AL56" s="20">
        <v>27.84077262878418</v>
      </c>
      <c r="AM56" s="50">
        <f t="shared" ref="AM56" si="365">(AL56+AL57+AL58)/3</f>
        <v>27.763750394185362</v>
      </c>
      <c r="AN56" s="49"/>
      <c r="AO56" s="49">
        <f t="shared" si="101"/>
        <v>0.49075784047442639</v>
      </c>
      <c r="AP56" s="48">
        <f t="shared" ref="AP56" si="366">2^-AO56</f>
        <v>0.71165117280227763</v>
      </c>
      <c r="AS56" s="20" t="s">
        <v>149</v>
      </c>
      <c r="AT56" s="20">
        <v>29.071324920654199</v>
      </c>
      <c r="AU56" s="49">
        <f t="shared" ref="AU56" si="367">(AT56+AT57+AT58)/3</f>
        <v>29.003582318623817</v>
      </c>
      <c r="AV56" s="49"/>
      <c r="AW56" s="39">
        <v>28.760887145996094</v>
      </c>
      <c r="AX56" s="50">
        <f t="shared" ref="AX56" si="368">(AW56+AW57+AW58)/3</f>
        <v>28.564967791239415</v>
      </c>
      <c r="AY56" s="49"/>
      <c r="AZ56" s="49">
        <f t="shared" ref="AZ56" si="369">(AU56-AX56)-(28.44-28.25)</f>
        <v>0.24861452738440093</v>
      </c>
      <c r="BA56" s="48">
        <f t="shared" ref="BA56" si="370">2^-AZ56</f>
        <v>0.84170434660209548</v>
      </c>
      <c r="BD56" s="20" t="s">
        <v>149</v>
      </c>
      <c r="BE56" s="20">
        <v>26.979438781738281</v>
      </c>
      <c r="BF56" s="49">
        <f t="shared" ref="BF56" si="371">(BE56+BE57+BE58)/3</f>
        <v>26.491241836547825</v>
      </c>
      <c r="BG56" s="49"/>
      <c r="BH56" s="20">
        <v>28.320741653442301</v>
      </c>
      <c r="BI56" s="50">
        <f t="shared" ref="BI56" si="372">(BH56+BH57+BH58)/3</f>
        <v>28.658463986714651</v>
      </c>
      <c r="BJ56" s="49"/>
      <c r="BK56" s="49">
        <f t="shared" si="49"/>
        <v>-0.89722215016682583</v>
      </c>
      <c r="BL56" s="48">
        <f t="shared" ref="BL56" si="373">2^-BK56</f>
        <v>1.862476406842196</v>
      </c>
      <c r="BO56" s="20" t="s">
        <v>149</v>
      </c>
      <c r="BP56" s="20">
        <v>21.972199249267501</v>
      </c>
      <c r="BQ56" s="49">
        <f t="shared" ref="BQ56" si="374">(BP56+BP57+BP58)/3</f>
        <v>21.712868054707801</v>
      </c>
      <c r="BR56" s="49"/>
      <c r="BS56" s="38">
        <v>27.50412940979</v>
      </c>
      <c r="BT56" s="50">
        <f t="shared" ref="BT56" si="375">(BS56+BS57+BS58)/3</f>
        <v>27.689556757609008</v>
      </c>
      <c r="BU56" s="49"/>
      <c r="BV56" s="49">
        <f t="shared" si="53"/>
        <v>1.0033112970987936</v>
      </c>
      <c r="BW56" s="48">
        <f t="shared" ref="BW56" si="376">2^-BV56</f>
        <v>0.49885370787336836</v>
      </c>
    </row>
    <row r="57" spans="1:75" s="16" customFormat="1" x14ac:dyDescent="0.25">
      <c r="A57" s="20" t="s">
        <v>152</v>
      </c>
      <c r="B57" s="20">
        <v>29.0660155985397</v>
      </c>
      <c r="C57" s="49"/>
      <c r="D57" s="49"/>
      <c r="E57" s="20">
        <v>27.223014549938402</v>
      </c>
      <c r="F57" s="50"/>
      <c r="G57" s="49"/>
      <c r="H57" s="49"/>
      <c r="I57" s="48"/>
      <c r="J57" s="26"/>
      <c r="L57" s="20" t="s">
        <v>152</v>
      </c>
      <c r="M57" s="20">
        <v>24.572847366333008</v>
      </c>
      <c r="N57" s="49"/>
      <c r="O57" s="49"/>
      <c r="P57" s="20">
        <v>26.687030792236328</v>
      </c>
      <c r="Q57" s="50"/>
      <c r="R57" s="49"/>
      <c r="S57" s="49"/>
      <c r="T57" s="48"/>
      <c r="W57" s="20" t="s">
        <v>152</v>
      </c>
      <c r="X57" s="20">
        <v>31.021587371826101</v>
      </c>
      <c r="Y57" s="49"/>
      <c r="Z57" s="49"/>
      <c r="AA57" s="38">
        <v>27.160125732421875</v>
      </c>
      <c r="AB57" s="50"/>
      <c r="AC57" s="49"/>
      <c r="AD57" s="49"/>
      <c r="AE57" s="48"/>
      <c r="AH57" s="20" t="s">
        <v>152</v>
      </c>
      <c r="AI57" s="20">
        <v>22.955610275268501</v>
      </c>
      <c r="AJ57" s="49"/>
      <c r="AK57" s="49"/>
      <c r="AL57" s="25">
        <v>28.020061492919901</v>
      </c>
      <c r="AM57" s="50"/>
      <c r="AN57" s="49"/>
      <c r="AO57" s="49"/>
      <c r="AP57" s="48"/>
      <c r="AS57" s="20" t="s">
        <v>152</v>
      </c>
      <c r="AT57" s="20">
        <v>28.869173049926758</v>
      </c>
      <c r="AU57" s="49"/>
      <c r="AV57" s="49"/>
      <c r="AW57" s="38">
        <v>28.0357151031494</v>
      </c>
      <c r="AX57" s="50"/>
      <c r="AY57" s="49"/>
      <c r="AZ57" s="49"/>
      <c r="BA57" s="48"/>
      <c r="BD57" s="20" t="s">
        <v>152</v>
      </c>
      <c r="BE57" s="20">
        <v>26.4030448913574</v>
      </c>
      <c r="BF57" s="49"/>
      <c r="BG57" s="49"/>
      <c r="BH57" s="25">
        <v>28.5295196533203</v>
      </c>
      <c r="BI57" s="50"/>
      <c r="BJ57" s="49"/>
      <c r="BK57" s="49"/>
      <c r="BL57" s="48"/>
      <c r="BO57" s="20" t="s">
        <v>152</v>
      </c>
      <c r="BP57" s="20">
        <v>21.786870193481398</v>
      </c>
      <c r="BQ57" s="49"/>
      <c r="BR57" s="49"/>
      <c r="BS57" s="39">
        <v>27.541650772094727</v>
      </c>
      <c r="BT57" s="50"/>
      <c r="BU57" s="49"/>
      <c r="BV57" s="49"/>
      <c r="BW57" s="48"/>
    </row>
    <row r="58" spans="1:75" s="16" customFormat="1" x14ac:dyDescent="0.25">
      <c r="A58" s="20" t="s">
        <v>153</v>
      </c>
      <c r="B58" s="20">
        <v>28.835137399888687</v>
      </c>
      <c r="C58" s="49"/>
      <c r="D58" s="49"/>
      <c r="E58" s="20">
        <v>27.022126206764799</v>
      </c>
      <c r="F58" s="50"/>
      <c r="G58" s="49"/>
      <c r="H58" s="49"/>
      <c r="I58" s="48"/>
      <c r="J58" s="26"/>
      <c r="L58" s="20" t="s">
        <v>153</v>
      </c>
      <c r="M58" s="20">
        <v>23.998966636657698</v>
      </c>
      <c r="N58" s="49"/>
      <c r="O58" s="49"/>
      <c r="P58" s="20">
        <v>26.861142158508301</v>
      </c>
      <c r="Q58" s="50"/>
      <c r="R58" s="49"/>
      <c r="S58" s="49"/>
      <c r="T58" s="48"/>
      <c r="W58" s="20" t="s">
        <v>153</v>
      </c>
      <c r="X58" s="25">
        <v>31.087997436523398</v>
      </c>
      <c r="Y58" s="49"/>
      <c r="Z58" s="49"/>
      <c r="AA58" s="38">
        <v>27.1570217132568</v>
      </c>
      <c r="AB58" s="50"/>
      <c r="AC58" s="49"/>
      <c r="AD58" s="49"/>
      <c r="AE58" s="48"/>
      <c r="AH58" s="20" t="s">
        <v>153</v>
      </c>
      <c r="AI58" s="20">
        <v>23.177841567993099</v>
      </c>
      <c r="AJ58" s="49"/>
      <c r="AK58" s="49"/>
      <c r="AL58" s="25">
        <v>27.430417060852001</v>
      </c>
      <c r="AM58" s="50"/>
      <c r="AN58" s="49"/>
      <c r="AO58" s="49"/>
      <c r="AP58" s="48"/>
      <c r="AS58" s="20" t="s">
        <v>153</v>
      </c>
      <c r="AT58" s="20">
        <v>29.070248985290501</v>
      </c>
      <c r="AU58" s="49"/>
      <c r="AV58" s="49"/>
      <c r="AW58" s="38">
        <v>28.898301124572754</v>
      </c>
      <c r="AX58" s="50"/>
      <c r="AY58" s="49"/>
      <c r="AZ58" s="49"/>
      <c r="BA58" s="48"/>
      <c r="BD58" s="20" t="s">
        <v>153</v>
      </c>
      <c r="BE58" s="20">
        <v>26.091241836547798</v>
      </c>
      <c r="BF58" s="49"/>
      <c r="BG58" s="49"/>
      <c r="BH58" s="25">
        <v>29.125130653381348</v>
      </c>
      <c r="BI58" s="50"/>
      <c r="BJ58" s="49"/>
      <c r="BK58" s="49"/>
      <c r="BL58" s="48"/>
      <c r="BO58" s="20" t="s">
        <v>153</v>
      </c>
      <c r="BP58" s="20">
        <v>21.379534721374512</v>
      </c>
      <c r="BQ58" s="49"/>
      <c r="BR58" s="49"/>
      <c r="BS58" s="38">
        <v>28.022890090942301</v>
      </c>
      <c r="BT58" s="50"/>
      <c r="BU58" s="49"/>
      <c r="BV58" s="49"/>
      <c r="BW58" s="48"/>
    </row>
    <row r="59" spans="1:75" s="16" customFormat="1" x14ac:dyDescent="0.25">
      <c r="A59" s="20" t="s">
        <v>154</v>
      </c>
      <c r="B59" s="20">
        <v>29.887762528817301</v>
      </c>
      <c r="C59" s="49">
        <f t="shared" ref="C59" si="377">(B59+B60+B61)/3</f>
        <v>29.873845695749868</v>
      </c>
      <c r="D59" s="49"/>
      <c r="E59" s="20">
        <v>27.857419970737599</v>
      </c>
      <c r="F59" s="50">
        <f>(E59+E60+E61)/3</f>
        <v>27.779087127445266</v>
      </c>
      <c r="G59" s="49"/>
      <c r="H59" s="49">
        <f t="shared" ref="H59" si="378">(C59-F59)-(29.79-27.64)</f>
        <v>-5.5241431695396415E-2</v>
      </c>
      <c r="I59" s="48">
        <f t="shared" ref="I59" si="379">2^-H59</f>
        <v>1.0390329685257138</v>
      </c>
      <c r="J59" s="26"/>
      <c r="L59" s="20" t="s">
        <v>154</v>
      </c>
      <c r="M59" s="20">
        <v>26.555105209350501</v>
      </c>
      <c r="N59" s="49">
        <f t="shared" ref="N59" si="380">(M59+M60+M61)/3</f>
        <v>27.071441268920836</v>
      </c>
      <c r="O59" s="49"/>
      <c r="P59" s="20">
        <v>28.807548522949201</v>
      </c>
      <c r="Q59" s="50">
        <f>(P59+P60+P61)/3</f>
        <v>28.504170227050732</v>
      </c>
      <c r="R59" s="49"/>
      <c r="S59" s="49">
        <f t="shared" ref="S59" si="381">(N59-Q59)-(27.12-27.69)</f>
        <v>-0.86272895812989603</v>
      </c>
      <c r="T59" s="48">
        <f t="shared" ref="T59" si="382">2^-S59</f>
        <v>1.8184748311708248</v>
      </c>
      <c r="W59" s="20" t="s">
        <v>154</v>
      </c>
      <c r="X59" s="20">
        <v>31.229711532592773</v>
      </c>
      <c r="Y59" s="49">
        <f t="shared" ref="Y59" si="383">(X59+X60+X61)/3</f>
        <v>31.179782803853328</v>
      </c>
      <c r="Z59" s="49"/>
      <c r="AA59" s="39">
        <v>27.976106643676701</v>
      </c>
      <c r="AB59" s="50">
        <f>(AA59+AA60+AA61)/3</f>
        <v>27.69084065755203</v>
      </c>
      <c r="AC59" s="49"/>
      <c r="AD59" s="49">
        <f t="shared" si="37"/>
        <v>-2.105785369870361E-2</v>
      </c>
      <c r="AE59" s="48">
        <f t="shared" ref="AE59" si="384">2^-AD59</f>
        <v>1.0147032365095316</v>
      </c>
      <c r="AH59" s="20" t="s">
        <v>154</v>
      </c>
      <c r="AI59" s="20">
        <v>22.126756668090799</v>
      </c>
      <c r="AJ59" s="49">
        <f t="shared" ref="AJ59" si="385">(AI59+AI60+AI61)/3</f>
        <v>22.299531618754031</v>
      </c>
      <c r="AK59" s="49"/>
      <c r="AL59" s="38">
        <v>28.956342697143501</v>
      </c>
      <c r="AM59" s="50">
        <f>(AL59+AL60+AL61)/3</f>
        <v>28.784576733907045</v>
      </c>
      <c r="AN59" s="49"/>
      <c r="AO59" s="49">
        <f t="shared" ref="AO59" si="386">(AJ59-AM59)-(23.07-28.08)</f>
        <v>-1.4750451151530157</v>
      </c>
      <c r="AP59" s="48">
        <f t="shared" ref="AP59" si="387">2^-AO59</f>
        <v>2.779923370535422</v>
      </c>
      <c r="AS59" s="20" t="s">
        <v>154</v>
      </c>
      <c r="AT59" s="20">
        <v>27.264883041381836</v>
      </c>
      <c r="AU59" s="49">
        <f t="shared" ref="AU59" si="388">(AT59+AT60+AT61)/3</f>
        <v>26.931267662048313</v>
      </c>
      <c r="AV59" s="49"/>
      <c r="AW59" s="38">
        <v>27.823236465454102</v>
      </c>
      <c r="AX59" s="50">
        <f>(AW59+AW60+AW61)/3</f>
        <v>28.013151804606121</v>
      </c>
      <c r="AY59" s="49"/>
      <c r="AZ59" s="49">
        <f t="shared" ref="AZ59" si="389">(AU59-AX59)-(28.44-28.25)</f>
        <v>-1.2718841425578091</v>
      </c>
      <c r="BA59" s="48">
        <f t="shared" ref="BA59" si="390">2^-AZ59</f>
        <v>2.4147672542607372</v>
      </c>
      <c r="BD59" s="20" t="s">
        <v>154</v>
      </c>
      <c r="BE59" s="20">
        <v>25.1012260437011</v>
      </c>
      <c r="BF59" s="49">
        <f t="shared" ref="BF59" si="391">(BE59+BE60+BE61)/3</f>
        <v>25.347641741434668</v>
      </c>
      <c r="BG59" s="49"/>
      <c r="BH59" s="20">
        <v>28.7544555664062</v>
      </c>
      <c r="BI59" s="50">
        <f>(BH59+BH60+BH61)/3</f>
        <v>28.431118520100867</v>
      </c>
      <c r="BJ59" s="49"/>
      <c r="BK59" s="49">
        <f t="shared" si="49"/>
        <v>-1.8134767786661996</v>
      </c>
      <c r="BL59" s="48">
        <f t="shared" ref="BL59" si="392">2^-BK59</f>
        <v>3.5148832718841714</v>
      </c>
      <c r="BO59" s="20" t="s">
        <v>154</v>
      </c>
      <c r="BP59" s="20">
        <v>18.4634284973144</v>
      </c>
      <c r="BQ59" s="49">
        <f t="shared" ref="BQ59" si="393">(BP59+BP60+BP61)/3</f>
        <v>18.24804642995193</v>
      </c>
      <c r="BR59" s="49"/>
      <c r="BS59" s="38">
        <v>27.226005554199201</v>
      </c>
      <c r="BT59" s="50">
        <f>(BS59+BS60+BS61)/3</f>
        <v>27.4238897959391</v>
      </c>
      <c r="BU59" s="49"/>
      <c r="BV59" s="49">
        <f t="shared" si="53"/>
        <v>-2.1958433659871694</v>
      </c>
      <c r="BW59" s="48">
        <f t="shared" ref="BW59" si="394">2^-BV59</f>
        <v>4.5815741414664757</v>
      </c>
    </row>
    <row r="60" spans="1:75" s="16" customFormat="1" x14ac:dyDescent="0.25">
      <c r="A60" s="20" t="s">
        <v>237</v>
      </c>
      <c r="B60" s="20">
        <v>29.4599288626824</v>
      </c>
      <c r="C60" s="49"/>
      <c r="D60" s="49"/>
      <c r="E60" s="20">
        <v>27.834087617486301</v>
      </c>
      <c r="F60" s="50"/>
      <c r="G60" s="49"/>
      <c r="H60" s="49"/>
      <c r="I60" s="48"/>
      <c r="L60" s="20" t="s">
        <v>237</v>
      </c>
      <c r="M60" s="20">
        <v>27.187777328491201</v>
      </c>
      <c r="N60" s="49"/>
      <c r="O60" s="49"/>
      <c r="P60" s="20">
        <v>28.0007919311523</v>
      </c>
      <c r="Q60" s="50"/>
      <c r="R60" s="49"/>
      <c r="S60" s="49"/>
      <c r="T60" s="48"/>
      <c r="W60" s="20" t="s">
        <v>237</v>
      </c>
      <c r="X60" s="20">
        <v>31.063187408447199</v>
      </c>
      <c r="Y60" s="49"/>
      <c r="Z60" s="49"/>
      <c r="AA60" s="38">
        <v>27.3389080047607</v>
      </c>
      <c r="AB60" s="50"/>
      <c r="AC60" s="49"/>
      <c r="AD60" s="49"/>
      <c r="AE60" s="48"/>
      <c r="AH60" s="20" t="s">
        <v>237</v>
      </c>
      <c r="AI60" s="20">
        <v>22.638973236083899</v>
      </c>
      <c r="AJ60" s="49"/>
      <c r="AK60" s="49"/>
      <c r="AL60" s="39">
        <v>28.946144104003899</v>
      </c>
      <c r="AM60" s="50"/>
      <c r="AN60" s="49"/>
      <c r="AO60" s="49"/>
      <c r="AP60" s="48"/>
      <c r="AS60" s="20" t="s">
        <v>237</v>
      </c>
      <c r="AT60" s="20">
        <v>26.9576522827148</v>
      </c>
      <c r="AU60" s="49"/>
      <c r="AV60" s="49"/>
      <c r="AW60" s="39">
        <v>27.869733810424801</v>
      </c>
      <c r="AX60" s="50"/>
      <c r="AY60" s="49"/>
      <c r="AZ60" s="49"/>
      <c r="BA60" s="48"/>
      <c r="BD60" s="20" t="s">
        <v>237</v>
      </c>
      <c r="BE60" s="20">
        <v>25.720724105834901</v>
      </c>
      <c r="BF60" s="49"/>
      <c r="BG60" s="49"/>
      <c r="BH60" s="25">
        <v>28.041114807128899</v>
      </c>
      <c r="BI60" s="50"/>
      <c r="BJ60" s="49"/>
      <c r="BK60" s="49"/>
      <c r="BL60" s="48"/>
      <c r="BO60" s="20" t="s">
        <v>237</v>
      </c>
      <c r="BP60" s="20">
        <v>18.0659976959228</v>
      </c>
      <c r="BQ60" s="49"/>
      <c r="BR60" s="49"/>
      <c r="BS60" s="39">
        <v>27.2884407043457</v>
      </c>
      <c r="BT60" s="50"/>
      <c r="BU60" s="49"/>
      <c r="BV60" s="49"/>
      <c r="BW60" s="48"/>
    </row>
    <row r="61" spans="1:75" s="16" customFormat="1" x14ac:dyDescent="0.25">
      <c r="A61" s="20" t="s">
        <v>238</v>
      </c>
      <c r="B61" s="20">
        <v>30.273845695749898</v>
      </c>
      <c r="C61" s="49"/>
      <c r="D61" s="49"/>
      <c r="E61" s="20">
        <v>27.645753794111901</v>
      </c>
      <c r="F61" s="50"/>
      <c r="G61" s="49"/>
      <c r="H61" s="49"/>
      <c r="I61" s="48"/>
      <c r="L61" s="20" t="s">
        <v>238</v>
      </c>
      <c r="M61" s="20">
        <v>27.471441268920799</v>
      </c>
      <c r="N61" s="49"/>
      <c r="O61" s="49"/>
      <c r="P61" s="20">
        <v>28.7041702270507</v>
      </c>
      <c r="Q61" s="50"/>
      <c r="R61" s="49"/>
      <c r="S61" s="49"/>
      <c r="T61" s="48"/>
      <c r="W61" s="20" t="s">
        <v>238</v>
      </c>
      <c r="X61" s="20">
        <v>31.24644947052002</v>
      </c>
      <c r="Y61" s="49"/>
      <c r="Z61" s="49"/>
      <c r="AA61" s="38">
        <v>27.7575073242187</v>
      </c>
      <c r="AB61" s="50"/>
      <c r="AC61" s="49"/>
      <c r="AD61" s="49"/>
      <c r="AE61" s="48"/>
      <c r="AH61" s="20" t="s">
        <v>238</v>
      </c>
      <c r="AI61" s="20">
        <v>22.132864952087399</v>
      </c>
      <c r="AJ61" s="49"/>
      <c r="AK61" s="49"/>
      <c r="AL61" s="38">
        <v>28.45124340057373</v>
      </c>
      <c r="AM61" s="50"/>
      <c r="AN61" s="49"/>
      <c r="AO61" s="49"/>
      <c r="AP61" s="48"/>
      <c r="AS61" s="20" t="s">
        <v>238</v>
      </c>
      <c r="AT61" s="20">
        <v>26.571267662048299</v>
      </c>
      <c r="AU61" s="49"/>
      <c r="AV61" s="49"/>
      <c r="AW61" s="38">
        <v>28.346485137939453</v>
      </c>
      <c r="AX61" s="50"/>
      <c r="AY61" s="49"/>
      <c r="AZ61" s="49"/>
      <c r="BA61" s="48"/>
      <c r="BD61" s="20" t="s">
        <v>238</v>
      </c>
      <c r="BE61" s="20">
        <v>25.220975074767999</v>
      </c>
      <c r="BF61" s="49"/>
      <c r="BG61" s="49"/>
      <c r="BH61" s="20">
        <v>28.497785186767501</v>
      </c>
      <c r="BI61" s="50"/>
      <c r="BJ61" s="49"/>
      <c r="BK61" s="49"/>
      <c r="BL61" s="48"/>
      <c r="BO61" s="20" t="s">
        <v>238</v>
      </c>
      <c r="BP61" s="20">
        <v>18.214713096618599</v>
      </c>
      <c r="BQ61" s="49"/>
      <c r="BR61" s="49"/>
      <c r="BS61" s="38">
        <v>27.757223129272401</v>
      </c>
      <c r="BT61" s="50"/>
      <c r="BU61" s="49"/>
      <c r="BV61" s="49"/>
      <c r="BW61" s="48"/>
    </row>
    <row r="62" spans="1:75" s="16" customFormat="1" x14ac:dyDescent="0.25">
      <c r="A62" s="20" t="s">
        <v>159</v>
      </c>
      <c r="B62" s="20">
        <v>30.231561678497901</v>
      </c>
      <c r="C62" s="49">
        <f t="shared" ref="C62" si="395">(B62+B63+B64)/3</f>
        <v>30.452076782957633</v>
      </c>
      <c r="D62" s="49"/>
      <c r="E62" s="20">
        <v>28.9262759651007</v>
      </c>
      <c r="F62" s="50">
        <f t="shared" ref="F62" si="396">(E62+E63+E64)/3</f>
        <v>28.5426014942222</v>
      </c>
      <c r="G62" s="49"/>
      <c r="H62" s="49">
        <f t="shared" si="74"/>
        <v>-0.24052471126456609</v>
      </c>
      <c r="I62" s="48">
        <f t="shared" ref="I62" si="397">2^-H62</f>
        <v>1.1814222691001854</v>
      </c>
      <c r="L62" s="20" t="s">
        <v>159</v>
      </c>
      <c r="M62" s="20">
        <v>27.678688049316399</v>
      </c>
      <c r="N62" s="49">
        <f t="shared" ref="N62" si="398">(M62+M63+M64)/3</f>
        <v>27.181338628133133</v>
      </c>
      <c r="O62" s="49"/>
      <c r="P62" s="20">
        <v>29.0826320648193</v>
      </c>
      <c r="Q62" s="50">
        <f t="shared" ref="Q62" si="399">(P62+P63+P64)/3</f>
        <v>28.858729235331168</v>
      </c>
      <c r="R62" s="49"/>
      <c r="S62" s="49">
        <f t="shared" ref="S62" si="400">(N62-Q62)-(27.12-27.69)</f>
        <v>-1.1073906071980346</v>
      </c>
      <c r="T62" s="48">
        <f t="shared" ref="T62" si="401">2^-S62</f>
        <v>2.1545560157549297</v>
      </c>
      <c r="W62" s="20" t="s">
        <v>159</v>
      </c>
      <c r="X62" s="20">
        <v>32.155852508544903</v>
      </c>
      <c r="Y62" s="49">
        <f t="shared" ref="Y62" si="402">(X62+X63+X64)/3</f>
        <v>31.821195729573532</v>
      </c>
      <c r="Z62" s="49"/>
      <c r="AA62" s="39">
        <v>28.688737869262599</v>
      </c>
      <c r="AB62" s="50">
        <f t="shared" ref="AB62" si="403">(AA62+AA63+AA64)/3</f>
        <v>28.540491040547632</v>
      </c>
      <c r="AC62" s="49"/>
      <c r="AD62" s="49">
        <f t="shared" si="37"/>
        <v>-0.22929531097410205</v>
      </c>
      <c r="AE62" s="48">
        <f t="shared" ref="AE62" si="404">2^-AD62</f>
        <v>1.172262214122938</v>
      </c>
      <c r="AH62" s="20" t="s">
        <v>159</v>
      </c>
      <c r="AI62" s="20">
        <v>23.109064102172852</v>
      </c>
      <c r="AJ62" s="49">
        <f t="shared" ref="AJ62" si="405">(AI62+AI63+AI64)/3</f>
        <v>23.007357533772765</v>
      </c>
      <c r="AK62" s="49"/>
      <c r="AL62" s="38">
        <v>29.065568923950099</v>
      </c>
      <c r="AM62" s="50">
        <f t="shared" ref="AM62" si="406">(AL62+AL63+AL64)/3</f>
        <v>29.247337849934834</v>
      </c>
      <c r="AN62" s="49"/>
      <c r="AO62" s="49">
        <f t="shared" si="82"/>
        <v>-1.2299803161620702</v>
      </c>
      <c r="AP62" s="48">
        <f t="shared" ref="AP62" si="407">2^-AO62</f>
        <v>2.3456378948387142</v>
      </c>
      <c r="AS62" s="20" t="s">
        <v>159</v>
      </c>
      <c r="AT62" s="20">
        <v>27.919363021850586</v>
      </c>
      <c r="AU62" s="49">
        <f t="shared" ref="AU62" si="408">(AT62+AT63+AT64)/3</f>
        <v>27.811861673990865</v>
      </c>
      <c r="AV62" s="49"/>
      <c r="AW62" s="38">
        <v>28.332944869995099</v>
      </c>
      <c r="AX62" s="50">
        <f t="shared" ref="AX62" si="409">(AW62+AW63+AW64)/3</f>
        <v>28.651678530375097</v>
      </c>
      <c r="AY62" s="49"/>
      <c r="AZ62" s="49">
        <f t="shared" ref="AZ62" si="410">(AU62-AX62)-(28.44-28.25)</f>
        <v>-1.0298168563842331</v>
      </c>
      <c r="BA62" s="48">
        <f t="shared" ref="BA62" si="411">2^-AZ62</f>
        <v>2.0417650421168405</v>
      </c>
      <c r="BD62" s="20" t="s">
        <v>159</v>
      </c>
      <c r="BE62" s="20">
        <v>26.036248016357401</v>
      </c>
      <c r="BF62" s="49">
        <f t="shared" ref="BF62" si="412">(BE62+BE63+BE64)/3</f>
        <v>25.985030873616505</v>
      </c>
      <c r="BG62" s="49"/>
      <c r="BH62" s="20">
        <v>29.391597747802699</v>
      </c>
      <c r="BI62" s="50">
        <f t="shared" ref="BI62" si="413">(BH62+BH63+BH64)/3</f>
        <v>29.1288690567016</v>
      </c>
      <c r="BJ62" s="49"/>
      <c r="BK62" s="49">
        <f t="shared" si="49"/>
        <v>-1.8738381830850948</v>
      </c>
      <c r="BL62" s="48">
        <f t="shared" ref="BL62" si="414">2^-BK62</f>
        <v>3.6650634713582062</v>
      </c>
      <c r="BO62" s="20" t="s">
        <v>159</v>
      </c>
      <c r="BP62" s="20">
        <v>18.851564407348601</v>
      </c>
      <c r="BQ62" s="49">
        <f t="shared" ref="BQ62" si="415">(BP62+BP63+BP64)/3</f>
        <v>19.030472183227499</v>
      </c>
      <c r="BR62" s="49"/>
      <c r="BS62" s="38">
        <v>28.123640060424801</v>
      </c>
      <c r="BT62" s="50">
        <f t="shared" ref="BT62" si="416">(BS62+BS63+BS64)/3</f>
        <v>28.177081425984667</v>
      </c>
      <c r="BU62" s="49"/>
      <c r="BV62" s="49">
        <f t="shared" si="53"/>
        <v>-2.1666092427571684</v>
      </c>
      <c r="BW62" s="48">
        <f t="shared" ref="BW62" si="417">2^-BV62</f>
        <v>4.4896694863743321</v>
      </c>
    </row>
    <row r="63" spans="1:75" s="16" customFormat="1" x14ac:dyDescent="0.25">
      <c r="A63" s="20" t="s">
        <v>239</v>
      </c>
      <c r="B63" s="20">
        <v>30.405925220750699</v>
      </c>
      <c r="C63" s="49"/>
      <c r="D63" s="49"/>
      <c r="E63" s="20">
        <v>28.292260356677001</v>
      </c>
      <c r="F63" s="50"/>
      <c r="G63" s="49"/>
      <c r="H63" s="49"/>
      <c r="I63" s="48"/>
      <c r="L63" s="20" t="s">
        <v>239</v>
      </c>
      <c r="M63" s="20">
        <v>27.0173225402832</v>
      </c>
      <c r="N63" s="49"/>
      <c r="O63" s="49"/>
      <c r="P63" s="20">
        <v>28.5014930725097</v>
      </c>
      <c r="Q63" s="50"/>
      <c r="R63" s="49"/>
      <c r="S63" s="49"/>
      <c r="T63" s="48"/>
      <c r="W63" s="20" t="s">
        <v>239</v>
      </c>
      <c r="X63" s="20">
        <v>31.919872283935501</v>
      </c>
      <c r="Y63" s="49"/>
      <c r="Z63" s="49"/>
      <c r="AA63" s="38">
        <v>28.325577545165999</v>
      </c>
      <c r="AB63" s="50"/>
      <c r="AC63" s="49"/>
      <c r="AD63" s="49"/>
      <c r="AE63" s="48"/>
      <c r="AH63" s="20" t="s">
        <v>239</v>
      </c>
      <c r="AI63" s="20">
        <v>22.838984298705999</v>
      </c>
      <c r="AJ63" s="49"/>
      <c r="AK63" s="49"/>
      <c r="AL63" s="38">
        <v>29.462440109252899</v>
      </c>
      <c r="AM63" s="50"/>
      <c r="AN63" s="49"/>
      <c r="AO63" s="49"/>
      <c r="AP63" s="48"/>
      <c r="AS63" s="20" t="s">
        <v>239</v>
      </c>
      <c r="AT63" s="20">
        <v>27.371026992797798</v>
      </c>
      <c r="AU63" s="49"/>
      <c r="AV63" s="49"/>
      <c r="AW63" s="39">
        <v>29.0370788574218</v>
      </c>
      <c r="AX63" s="50"/>
      <c r="AY63" s="49"/>
      <c r="AZ63" s="49"/>
      <c r="BA63" s="48"/>
      <c r="BD63" s="20" t="s">
        <v>239</v>
      </c>
      <c r="BE63" s="20">
        <v>25.767147064208899</v>
      </c>
      <c r="BF63" s="49"/>
      <c r="BG63" s="49"/>
      <c r="BH63" s="20">
        <v>28.866140365600501</v>
      </c>
      <c r="BI63" s="50"/>
      <c r="BJ63" s="49"/>
      <c r="BK63" s="49"/>
      <c r="BL63" s="48"/>
      <c r="BO63" s="20" t="s">
        <v>239</v>
      </c>
      <c r="BP63" s="20">
        <v>18.909379959106399</v>
      </c>
      <c r="BQ63" s="49"/>
      <c r="BR63" s="49"/>
      <c r="BS63" s="39">
        <v>28.063856124877901</v>
      </c>
      <c r="BT63" s="50"/>
      <c r="BU63" s="49"/>
      <c r="BV63" s="49"/>
      <c r="BW63" s="48"/>
    </row>
    <row r="64" spans="1:75" s="16" customFormat="1" x14ac:dyDescent="0.25">
      <c r="A64" s="20" t="s">
        <v>240</v>
      </c>
      <c r="B64" s="20">
        <v>30.718743449624299</v>
      </c>
      <c r="C64" s="49"/>
      <c r="D64" s="49"/>
      <c r="E64" s="20">
        <v>28.4092681608889</v>
      </c>
      <c r="F64" s="50"/>
      <c r="G64" s="49"/>
      <c r="H64" s="49"/>
      <c r="I64" s="48"/>
      <c r="L64" s="20" t="s">
        <v>240</v>
      </c>
      <c r="M64" s="20">
        <v>26.848005294799801</v>
      </c>
      <c r="N64" s="49"/>
      <c r="O64" s="49"/>
      <c r="P64" s="20">
        <v>28.992062568664501</v>
      </c>
      <c r="Q64" s="50"/>
      <c r="R64" s="49"/>
      <c r="S64" s="49"/>
      <c r="T64" s="48"/>
      <c r="W64" s="20" t="s">
        <v>240</v>
      </c>
      <c r="X64" s="20">
        <v>31.387862396240202</v>
      </c>
      <c r="Y64" s="49"/>
      <c r="Z64" s="49"/>
      <c r="AA64" s="38">
        <v>28.607157707214299</v>
      </c>
      <c r="AB64" s="50"/>
      <c r="AC64" s="49"/>
      <c r="AD64" s="49"/>
      <c r="AE64" s="48"/>
      <c r="AH64" s="20" t="s">
        <v>240</v>
      </c>
      <c r="AI64" s="20">
        <v>23.074024200439453</v>
      </c>
      <c r="AJ64" s="49"/>
      <c r="AK64" s="49"/>
      <c r="AL64" s="39">
        <v>29.214004516601499</v>
      </c>
      <c r="AM64" s="50"/>
      <c r="AN64" s="49"/>
      <c r="AO64" s="49"/>
      <c r="AP64" s="48"/>
      <c r="AS64" s="20" t="s">
        <v>240</v>
      </c>
      <c r="AT64" s="20">
        <v>28.145195007324219</v>
      </c>
      <c r="AU64" s="49"/>
      <c r="AV64" s="49"/>
      <c r="AW64" s="38">
        <v>28.585011863708399</v>
      </c>
      <c r="AX64" s="50"/>
      <c r="AY64" s="49"/>
      <c r="AZ64" s="49"/>
      <c r="BA64" s="48"/>
      <c r="BD64" s="20" t="s">
        <v>240</v>
      </c>
      <c r="BE64" s="20">
        <v>26.151697540283202</v>
      </c>
      <c r="BF64" s="49"/>
      <c r="BG64" s="49"/>
      <c r="BH64" s="25">
        <v>29.1288690567016</v>
      </c>
      <c r="BI64" s="50"/>
      <c r="BJ64" s="49"/>
      <c r="BK64" s="49"/>
      <c r="BL64" s="48"/>
      <c r="BO64" s="20" t="s">
        <v>240</v>
      </c>
      <c r="BP64" s="20">
        <v>19.330472183227499</v>
      </c>
      <c r="BQ64" s="49"/>
      <c r="BR64" s="49"/>
      <c r="BS64" s="39">
        <v>28.3437480926513</v>
      </c>
      <c r="BT64" s="50"/>
      <c r="BU64" s="49"/>
      <c r="BV64" s="49"/>
      <c r="BW64" s="48"/>
    </row>
    <row r="65" spans="1:75" s="16" customFormat="1" x14ac:dyDescent="0.25">
      <c r="A65" s="20" t="s">
        <v>165</v>
      </c>
      <c r="B65" s="20">
        <v>29.9450841287305</v>
      </c>
      <c r="C65" s="49">
        <f t="shared" ref="C65" si="418">(B65+B66+B67)/3</f>
        <v>30.191940814038464</v>
      </c>
      <c r="D65" s="49"/>
      <c r="E65" s="20">
        <v>28.065079950210301</v>
      </c>
      <c r="F65" s="50">
        <f t="shared" ref="F65" si="419">(E65+E66+E67)/3</f>
        <v>28.1995514251192</v>
      </c>
      <c r="G65" s="49"/>
      <c r="H65" s="49">
        <f t="shared" si="93"/>
        <v>-0.15761061108073449</v>
      </c>
      <c r="I65" s="48">
        <f t="shared" ref="I65" si="420">2^-H65</f>
        <v>1.1154382206429565</v>
      </c>
      <c r="L65" s="20" t="s">
        <v>165</v>
      </c>
      <c r="M65" s="20">
        <v>27.4583625793457</v>
      </c>
      <c r="N65" s="49">
        <f t="shared" ref="N65" si="421">(M65+M66+M67)/3</f>
        <v>27.648643366495765</v>
      </c>
      <c r="O65" s="49"/>
      <c r="P65" s="20">
        <v>28.657706451416001</v>
      </c>
      <c r="Q65" s="50">
        <f t="shared" ref="Q65" si="422">(P65+P66+P67)/3</f>
        <v>29.019550704956</v>
      </c>
      <c r="R65" s="49"/>
      <c r="S65" s="49">
        <f t="shared" ref="S65" si="423">(N65-Q65)-(27.12-27.69)</f>
        <v>-0.80090733846023454</v>
      </c>
      <c r="T65" s="48">
        <f t="shared" ref="T65" si="424">2^-S65</f>
        <v>1.7421964827470988</v>
      </c>
      <c r="W65" s="20" t="s">
        <v>165</v>
      </c>
      <c r="X65" s="20">
        <v>31.067201995849601</v>
      </c>
      <c r="Y65" s="49">
        <f t="shared" ref="Y65" si="425">(X65+X66+X67)/3</f>
        <v>31.223987388610805</v>
      </c>
      <c r="Z65" s="49"/>
      <c r="AA65" s="39">
        <v>27.805036544799801</v>
      </c>
      <c r="AB65" s="50">
        <f t="shared" ref="AB65" si="426">(AA65+AA66+AA67)/3</f>
        <v>27.612965901692665</v>
      </c>
      <c r="AC65" s="49"/>
      <c r="AD65" s="49">
        <f t="shared" si="37"/>
        <v>0.10102148691813895</v>
      </c>
      <c r="AE65" s="48">
        <f t="shared" ref="AE65" si="427">2^-AD65</f>
        <v>0.93237259995192001</v>
      </c>
      <c r="AH65" s="20" t="s">
        <v>165</v>
      </c>
      <c r="AI65" s="20">
        <v>22.118547821044899</v>
      </c>
      <c r="AJ65" s="49">
        <f t="shared" ref="AJ65" si="428">(AI65+AI66+AI67)/3</f>
        <v>22.008986587524401</v>
      </c>
      <c r="AK65" s="49"/>
      <c r="AL65" s="38">
        <v>28.728538513183594</v>
      </c>
      <c r="AM65" s="50">
        <f t="shared" ref="AM65" si="429">(AL65+AL66+AL67)/3</f>
        <v>28.571946461995434</v>
      </c>
      <c r="AN65" s="49"/>
      <c r="AO65" s="49">
        <f t="shared" si="101"/>
        <v>-1.5529598744710356</v>
      </c>
      <c r="AP65" s="48">
        <f t="shared" ref="AP65" si="430">2^-AO65</f>
        <v>2.934185079011582</v>
      </c>
      <c r="AS65" s="20" t="s">
        <v>165</v>
      </c>
      <c r="AT65" s="20">
        <v>27.138748168945313</v>
      </c>
      <c r="AU65" s="49">
        <f t="shared" ref="AU65" si="431">(AT65+AT66+AT67)/3</f>
        <v>26.957283210754337</v>
      </c>
      <c r="AV65" s="49"/>
      <c r="AW65" s="38">
        <v>27.798261642456055</v>
      </c>
      <c r="AX65" s="50">
        <f t="shared" ref="AX65" si="432">(AW65+AW66+AW67)/3</f>
        <v>28.079463068644198</v>
      </c>
      <c r="AY65" s="49"/>
      <c r="AZ65" s="49">
        <f t="shared" ref="AZ65" si="433">(AU65-AX65)-(28.44-28.25)</f>
        <v>-1.3121798578898627</v>
      </c>
      <c r="BA65" s="48">
        <f t="shared" ref="BA65" si="434">2^-AZ65</f>
        <v>2.4831645348857867</v>
      </c>
      <c r="BD65" s="20" t="s">
        <v>165</v>
      </c>
      <c r="BE65" s="20">
        <v>25.008324813842702</v>
      </c>
      <c r="BF65" s="49">
        <f t="shared" ref="BF65" si="435">(BE65+BE66+BE67)/3</f>
        <v>25.521616109212204</v>
      </c>
      <c r="BG65" s="49"/>
      <c r="BH65" s="20">
        <v>28.716808319091797</v>
      </c>
      <c r="BI65" s="50">
        <f t="shared" ref="BI65" si="436">(BH65+BH66+BH67)/3</f>
        <v>28.39306208292642</v>
      </c>
      <c r="BJ65" s="49"/>
      <c r="BK65" s="49">
        <f t="shared" si="49"/>
        <v>-1.6014459737142168</v>
      </c>
      <c r="BL65" s="48">
        <f t="shared" ref="BL65" si="437">2^-BK65</f>
        <v>3.0344729785208324</v>
      </c>
      <c r="BO65" s="20" t="s">
        <v>165</v>
      </c>
      <c r="BP65" s="20">
        <v>17.9908958435058</v>
      </c>
      <c r="BQ65" s="49">
        <f t="shared" ref="BQ65" si="438">(BP65+BP66+BP67)/3</f>
        <v>18.228861109415632</v>
      </c>
      <c r="BR65" s="49"/>
      <c r="BS65" s="38">
        <v>27.438779830932599</v>
      </c>
      <c r="BT65" s="50">
        <f t="shared" ref="BT65" si="439">(BS65+BS66+BS67)/3</f>
        <v>27.410085995991967</v>
      </c>
      <c r="BU65" s="49"/>
      <c r="BV65" s="49">
        <f t="shared" si="53"/>
        <v>-2.201224886576334</v>
      </c>
      <c r="BW65" s="48">
        <f t="shared" ref="BW65" si="440">2^-BV65</f>
        <v>4.5986961787152119</v>
      </c>
    </row>
    <row r="66" spans="1:75" s="16" customFormat="1" x14ac:dyDescent="0.25">
      <c r="A66" s="20" t="s">
        <v>167</v>
      </c>
      <c r="B66" s="20">
        <v>30.6054641660131</v>
      </c>
      <c r="C66" s="49"/>
      <c r="D66" s="49"/>
      <c r="E66" s="20">
        <v>28.000689566694799</v>
      </c>
      <c r="F66" s="50"/>
      <c r="G66" s="49"/>
      <c r="H66" s="49"/>
      <c r="I66" s="48"/>
      <c r="L66" s="20" t="s">
        <v>167</v>
      </c>
      <c r="M66" s="20">
        <v>27.6055908203125</v>
      </c>
      <c r="N66" s="49"/>
      <c r="O66" s="49"/>
      <c r="P66" s="20">
        <v>29.281394958496001</v>
      </c>
      <c r="Q66" s="50"/>
      <c r="R66" s="49"/>
      <c r="S66" s="49"/>
      <c r="T66" s="48"/>
      <c r="W66" s="20" t="s">
        <v>167</v>
      </c>
      <c r="X66" s="20">
        <v>31.580772781372001</v>
      </c>
      <c r="Y66" s="49"/>
      <c r="Z66" s="49"/>
      <c r="AA66" s="39">
        <v>27.254228591918899</v>
      </c>
      <c r="AB66" s="50"/>
      <c r="AC66" s="49"/>
      <c r="AD66" s="49"/>
      <c r="AE66" s="48"/>
      <c r="AH66" s="20" t="s">
        <v>167</v>
      </c>
      <c r="AI66" s="20">
        <v>21.559425354003899</v>
      </c>
      <c r="AJ66" s="49"/>
      <c r="AK66" s="49"/>
      <c r="AL66" s="38">
        <v>28.7486877441406</v>
      </c>
      <c r="AM66" s="50"/>
      <c r="AN66" s="49"/>
      <c r="AO66" s="49"/>
      <c r="AP66" s="48"/>
      <c r="AS66" s="20" t="s">
        <v>167</v>
      </c>
      <c r="AT66" s="20">
        <v>26.775818252563401</v>
      </c>
      <c r="AU66" s="49"/>
      <c r="AV66" s="49"/>
      <c r="AW66" s="39">
        <v>28.427331161499001</v>
      </c>
      <c r="AX66" s="50"/>
      <c r="AY66" s="49"/>
      <c r="AZ66" s="49"/>
      <c r="BA66" s="48"/>
      <c r="BD66" s="20" t="s">
        <v>167</v>
      </c>
      <c r="BE66" s="20">
        <v>25.668240737914999</v>
      </c>
      <c r="BF66" s="49"/>
      <c r="BG66" s="49"/>
      <c r="BH66" s="20">
        <v>28.035982513427701</v>
      </c>
      <c r="BI66" s="50"/>
      <c r="BJ66" s="49"/>
      <c r="BK66" s="49"/>
      <c r="BL66" s="48"/>
      <c r="BO66" s="20" t="s">
        <v>167</v>
      </c>
      <c r="BP66" s="20">
        <v>18.033493041992099</v>
      </c>
      <c r="BQ66" s="49"/>
      <c r="BR66" s="49"/>
      <c r="BS66" s="38">
        <v>27.714725494384702</v>
      </c>
      <c r="BT66" s="50"/>
      <c r="BU66" s="49"/>
      <c r="BV66" s="49"/>
      <c r="BW66" s="48"/>
    </row>
    <row r="67" spans="1:75" s="16" customFormat="1" x14ac:dyDescent="0.25">
      <c r="A67" s="20" t="s">
        <v>168</v>
      </c>
      <c r="B67" s="20">
        <v>30.0252741473718</v>
      </c>
      <c r="C67" s="49"/>
      <c r="D67" s="49"/>
      <c r="E67" s="20">
        <v>28.5328847584525</v>
      </c>
      <c r="F67" s="50"/>
      <c r="G67" s="49"/>
      <c r="H67" s="49"/>
      <c r="I67" s="48"/>
      <c r="L67" s="20" t="s">
        <v>168</v>
      </c>
      <c r="M67" s="20">
        <v>27.881976699829099</v>
      </c>
      <c r="N67" s="49"/>
      <c r="O67" s="49"/>
      <c r="P67" s="20">
        <v>29.119550704956001</v>
      </c>
      <c r="Q67" s="50"/>
      <c r="R67" s="49"/>
      <c r="S67" s="49"/>
      <c r="T67" s="48"/>
      <c r="W67" s="20" t="s">
        <v>168</v>
      </c>
      <c r="X67" s="20">
        <v>31.023987388610799</v>
      </c>
      <c r="Y67" s="49"/>
      <c r="Z67" s="49"/>
      <c r="AA67" s="38">
        <v>27.7796325683593</v>
      </c>
      <c r="AB67" s="50"/>
      <c r="AC67" s="49"/>
      <c r="AD67" s="49"/>
      <c r="AE67" s="48"/>
      <c r="AH67" s="20" t="s">
        <v>168</v>
      </c>
      <c r="AI67" s="20">
        <v>22.348986587524401</v>
      </c>
      <c r="AJ67" s="49"/>
      <c r="AK67" s="49"/>
      <c r="AL67" s="39">
        <v>28.238613128662109</v>
      </c>
      <c r="AM67" s="50"/>
      <c r="AN67" s="49"/>
      <c r="AO67" s="49"/>
      <c r="AP67" s="48"/>
      <c r="AS67" s="20" t="s">
        <v>168</v>
      </c>
      <c r="AT67" s="20">
        <v>26.957283210754301</v>
      </c>
      <c r="AU67" s="49"/>
      <c r="AV67" s="49"/>
      <c r="AW67" s="39">
        <v>28.012796401977539</v>
      </c>
      <c r="AX67" s="50"/>
      <c r="AY67" s="49"/>
      <c r="AZ67" s="49"/>
      <c r="BA67" s="48"/>
      <c r="BD67" s="20" t="s">
        <v>168</v>
      </c>
      <c r="BE67" s="20">
        <v>25.888282775878906</v>
      </c>
      <c r="BF67" s="49"/>
      <c r="BG67" s="49"/>
      <c r="BH67" s="25">
        <v>28.426395416259766</v>
      </c>
      <c r="BI67" s="50"/>
      <c r="BJ67" s="49"/>
      <c r="BK67" s="49"/>
      <c r="BL67" s="48"/>
      <c r="BO67" s="20" t="s">
        <v>168</v>
      </c>
      <c r="BP67" s="20">
        <v>18.662194442749001</v>
      </c>
      <c r="BQ67" s="49"/>
      <c r="BR67" s="49"/>
      <c r="BS67" s="38">
        <v>27.076752662658599</v>
      </c>
      <c r="BT67" s="50"/>
      <c r="BU67" s="49"/>
      <c r="BV67" s="49"/>
      <c r="BW67" s="48"/>
    </row>
    <row r="68" spans="1:75" s="16" customFormat="1" x14ac:dyDescent="0.25">
      <c r="A68" s="20" t="s">
        <v>169</v>
      </c>
      <c r="B68" s="20">
        <v>30.5080318113686</v>
      </c>
      <c r="C68" s="49">
        <f t="shared" ref="C68" si="441">(B68+B69+B70)/3</f>
        <v>30.146334827741402</v>
      </c>
      <c r="D68" s="49"/>
      <c r="E68" s="20">
        <v>28.0103555093987</v>
      </c>
      <c r="F68" s="50">
        <f t="shared" ref="F68" si="442">(E68+E69+E70)/3</f>
        <v>28.219737547801</v>
      </c>
      <c r="G68" s="49"/>
      <c r="H68" s="49">
        <f t="shared" ref="H68" si="443">(C68-F68)-(29.79-27.64)</f>
        <v>-0.22340272005959605</v>
      </c>
      <c r="I68" s="48">
        <f t="shared" ref="I68" si="444">2^-H68</f>
        <v>1.1674839527968854</v>
      </c>
      <c r="L68" s="20" t="s">
        <v>169</v>
      </c>
      <c r="M68" s="20">
        <v>24.962121963500898</v>
      </c>
      <c r="N68" s="49">
        <f t="shared" ref="N68" si="445">(M68+M69+M70)/3</f>
        <v>24.468329874674435</v>
      </c>
      <c r="O68" s="49"/>
      <c r="P68" s="20">
        <v>28.270164489746001</v>
      </c>
      <c r="Q68" s="50">
        <f t="shared" ref="Q68" si="446">(P68+P69+P70)/3</f>
        <v>27.577990849812732</v>
      </c>
      <c r="R68" s="49"/>
      <c r="S68" s="49">
        <f t="shared" ref="S68" si="447">(N68-Q68)-(27.12-27.69)</f>
        <v>-2.5396609751382968</v>
      </c>
      <c r="T68" s="48">
        <f t="shared" ref="T68" si="448">2^-S68</f>
        <v>5.8145235298421731</v>
      </c>
      <c r="W68" s="20" t="s">
        <v>169</v>
      </c>
      <c r="X68" s="20">
        <v>31.022747039794922</v>
      </c>
      <c r="Y68" s="49">
        <f t="shared" ref="Y68" si="449">(X68+X69+X70)/3</f>
        <v>31.407971064249647</v>
      </c>
      <c r="Z68" s="49"/>
      <c r="AA68" s="38">
        <v>27.598566055297798</v>
      </c>
      <c r="AB68" s="50">
        <f t="shared" ref="AB68" si="450">(AA68+AA69+AA70)/3</f>
        <v>27.21443265279132</v>
      </c>
      <c r="AC68" s="49"/>
      <c r="AD68" s="49">
        <f t="shared" si="37"/>
        <v>0.68353841145832561</v>
      </c>
      <c r="AE68" s="48">
        <f t="shared" ref="AE68" si="451">2^-AD68</f>
        <v>0.62263629755960614</v>
      </c>
      <c r="AH68" s="20" t="s">
        <v>169</v>
      </c>
      <c r="AI68" s="20">
        <v>22.151800155639599</v>
      </c>
      <c r="AJ68" s="49">
        <f t="shared" ref="AJ68" si="452">(AI68+AI69+AI70)/3</f>
        <v>21.774037488301531</v>
      </c>
      <c r="AK68" s="49"/>
      <c r="AL68" s="38">
        <v>28.247652053833008</v>
      </c>
      <c r="AM68" s="50">
        <f t="shared" ref="AM68" si="453">(AL68+AL69+AL70)/3</f>
        <v>28.369524510701492</v>
      </c>
      <c r="AN68" s="49"/>
      <c r="AO68" s="49">
        <f t="shared" ref="AO68" si="454">(AJ68-AM68)-(23.07-28.08)</f>
        <v>-1.5854870223999633</v>
      </c>
      <c r="AP68" s="48">
        <f t="shared" ref="AP68" si="455">2^-AO68</f>
        <v>3.0010909104679602</v>
      </c>
      <c r="AS68" s="20" t="s">
        <v>169</v>
      </c>
      <c r="AT68" s="20">
        <v>26.042263031005799</v>
      </c>
      <c r="AU68" s="49">
        <f t="shared" ref="AU68" si="456">(AT68+AT69+AT70)/3</f>
        <v>25.586028416951432</v>
      </c>
      <c r="AV68" s="49"/>
      <c r="AW68" s="38">
        <v>27.894615173339844</v>
      </c>
      <c r="AX68" s="50">
        <f t="shared" ref="AX68" si="457">(AW68+AW69+AW70)/3</f>
        <v>27.75384184519449</v>
      </c>
      <c r="AY68" s="49"/>
      <c r="AZ68" s="49">
        <f t="shared" ref="AZ68" si="458">(AU68-AX68)-(28.44-28.25)</f>
        <v>-2.357813428243059</v>
      </c>
      <c r="BA68" s="48">
        <f t="shared" ref="BA68" si="459">2^-AZ68</f>
        <v>5.1259287600194501</v>
      </c>
      <c r="BD68" s="20" t="s">
        <v>241</v>
      </c>
      <c r="BE68" s="20">
        <v>26.637586975097602</v>
      </c>
      <c r="BF68" s="49">
        <f t="shared" ref="BF68" si="460">(BE68+BE69+BE70)/3</f>
        <v>26.994979095458962</v>
      </c>
      <c r="BG68" s="49"/>
      <c r="BH68" s="20">
        <v>28.573892593383789</v>
      </c>
      <c r="BI68" s="50">
        <f t="shared" ref="BI68" si="461">(BH68+BH69+BH70)/3</f>
        <v>28.746260706583627</v>
      </c>
      <c r="BJ68" s="49"/>
      <c r="BK68" s="49">
        <f t="shared" si="49"/>
        <v>-0.48128161112466472</v>
      </c>
      <c r="BL68" s="48">
        <f t="shared" ref="BL68" si="462">2^-BK68</f>
        <v>1.3959832306035769</v>
      </c>
      <c r="BO68" s="20" t="s">
        <v>169</v>
      </c>
      <c r="BP68" s="20">
        <v>22.4128763198852</v>
      </c>
      <c r="BQ68" s="49">
        <f t="shared" ref="BQ68" si="463">(BP68+BP69+BP70)/3</f>
        <v>22.425946871439567</v>
      </c>
      <c r="BR68" s="49"/>
      <c r="BS68" s="38">
        <v>27.274217605590799</v>
      </c>
      <c r="BT68" s="50">
        <f t="shared" ref="BT68" si="464">(BS68+BS69+BS70)/3</f>
        <v>27.31899706522621</v>
      </c>
      <c r="BU68" s="49"/>
      <c r="BV68" s="49">
        <f t="shared" si="53"/>
        <v>2.086949806213358</v>
      </c>
      <c r="BW68" s="48">
        <f t="shared" ref="BW68" si="465">2^-BV68</f>
        <v>0.23537780518252077</v>
      </c>
    </row>
    <row r="69" spans="1:75" s="16" customFormat="1" x14ac:dyDescent="0.25">
      <c r="A69" s="20" t="s">
        <v>242</v>
      </c>
      <c r="B69" s="20">
        <v>29.751304510780901</v>
      </c>
      <c r="C69" s="49"/>
      <c r="D69" s="49"/>
      <c r="E69" s="20">
        <v>28.095786252869999</v>
      </c>
      <c r="F69" s="50"/>
      <c r="G69" s="49"/>
      <c r="H69" s="49"/>
      <c r="I69" s="48"/>
      <c r="L69" s="20" t="s">
        <v>242</v>
      </c>
      <c r="M69" s="20">
        <v>24.041204452514599</v>
      </c>
      <c r="N69" s="49"/>
      <c r="O69" s="49"/>
      <c r="P69" s="20">
        <v>27.219150543212798</v>
      </c>
      <c r="Q69" s="50"/>
      <c r="R69" s="49"/>
      <c r="S69" s="49"/>
      <c r="T69" s="48"/>
      <c r="W69" s="20" t="s">
        <v>242</v>
      </c>
      <c r="X69" s="20">
        <v>31.459861755371001</v>
      </c>
      <c r="Y69" s="49"/>
      <c r="Z69" s="49"/>
      <c r="AA69" s="38">
        <v>26.963632583618164</v>
      </c>
      <c r="AB69" s="50"/>
      <c r="AC69" s="49"/>
      <c r="AD69" s="49"/>
      <c r="AE69" s="48"/>
      <c r="AH69" s="20" t="s">
        <v>242</v>
      </c>
      <c r="AI69" s="20">
        <v>21.729608154296798</v>
      </c>
      <c r="AJ69" s="49"/>
      <c r="AK69" s="49"/>
      <c r="AL69" s="38">
        <v>28.5247303009033</v>
      </c>
      <c r="AM69" s="50"/>
      <c r="AN69" s="49"/>
      <c r="AO69" s="49"/>
      <c r="AP69" s="48"/>
      <c r="AS69" s="20" t="s">
        <v>242</v>
      </c>
      <c r="AT69" s="20">
        <v>25.463127136230401</v>
      </c>
      <c r="AU69" s="49"/>
      <c r="AV69" s="49"/>
      <c r="AW69" s="38">
        <v>27.579735183715801</v>
      </c>
      <c r="AX69" s="50"/>
      <c r="AY69" s="49"/>
      <c r="AZ69" s="49"/>
      <c r="BA69" s="48"/>
      <c r="BD69" s="20" t="s">
        <v>242</v>
      </c>
      <c r="BE69" s="20">
        <v>27.052371215820301</v>
      </c>
      <c r="BF69" s="49"/>
      <c r="BG69" s="49"/>
      <c r="BH69" s="20">
        <v>28.985295486450099</v>
      </c>
      <c r="BI69" s="50"/>
      <c r="BJ69" s="49"/>
      <c r="BK69" s="49"/>
      <c r="BL69" s="48"/>
      <c r="BO69" s="20" t="s">
        <v>242</v>
      </c>
      <c r="BP69" s="20">
        <v>22.667055130004801</v>
      </c>
      <c r="BQ69" s="49"/>
      <c r="BR69" s="49"/>
      <c r="BS69" s="39">
        <v>27.03044319152832</v>
      </c>
      <c r="BT69" s="50"/>
      <c r="BU69" s="49"/>
      <c r="BV69" s="49"/>
      <c r="BW69" s="48"/>
    </row>
    <row r="70" spans="1:75" s="16" customFormat="1" x14ac:dyDescent="0.25">
      <c r="A70" s="20" t="s">
        <v>243</v>
      </c>
      <c r="B70" s="20">
        <v>30.179668161074702</v>
      </c>
      <c r="C70" s="49"/>
      <c r="D70" s="49"/>
      <c r="E70" s="20">
        <v>28.5530708811343</v>
      </c>
      <c r="F70" s="50"/>
      <c r="G70" s="49"/>
      <c r="H70" s="49"/>
      <c r="I70" s="48"/>
      <c r="L70" s="20" t="s">
        <v>243</v>
      </c>
      <c r="M70" s="20">
        <v>24.4016632080078</v>
      </c>
      <c r="N70" s="49"/>
      <c r="O70" s="49"/>
      <c r="P70" s="20">
        <v>27.2446575164794</v>
      </c>
      <c r="Q70" s="50"/>
      <c r="R70" s="49"/>
      <c r="S70" s="49"/>
      <c r="T70" s="48"/>
      <c r="W70" s="20" t="s">
        <v>243</v>
      </c>
      <c r="X70" s="20">
        <v>31.741304397583008</v>
      </c>
      <c r="Y70" s="49"/>
      <c r="Z70" s="49"/>
      <c r="AA70" s="38">
        <v>27.081099319458001</v>
      </c>
      <c r="AB70" s="50"/>
      <c r="AC70" s="49"/>
      <c r="AD70" s="49"/>
      <c r="AE70" s="48"/>
      <c r="AH70" s="20" t="s">
        <v>243</v>
      </c>
      <c r="AI70" s="20">
        <v>21.440704154968198</v>
      </c>
      <c r="AJ70" s="49"/>
      <c r="AK70" s="49"/>
      <c r="AL70" s="39">
        <v>28.336191177368164</v>
      </c>
      <c r="AM70" s="50"/>
      <c r="AN70" s="49"/>
      <c r="AO70" s="49"/>
      <c r="AP70" s="48"/>
      <c r="AS70" s="20" t="s">
        <v>243</v>
      </c>
      <c r="AT70" s="20">
        <v>25.2526950836181</v>
      </c>
      <c r="AU70" s="49"/>
      <c r="AV70" s="49"/>
      <c r="AW70" s="38">
        <v>27.787175178527832</v>
      </c>
      <c r="AX70" s="50"/>
      <c r="AY70" s="49"/>
      <c r="AZ70" s="49"/>
      <c r="BA70" s="48"/>
      <c r="BD70" s="20" t="s">
        <v>243</v>
      </c>
      <c r="BE70" s="20">
        <v>27.294979095458984</v>
      </c>
      <c r="BF70" s="49"/>
      <c r="BG70" s="49"/>
      <c r="BH70" s="39">
        <v>28.679594039916992</v>
      </c>
      <c r="BI70" s="50"/>
      <c r="BJ70" s="49"/>
      <c r="BK70" s="49"/>
      <c r="BL70" s="48"/>
      <c r="BO70" s="20" t="s">
        <v>243</v>
      </c>
      <c r="BP70" s="20">
        <v>22.197909164428701</v>
      </c>
      <c r="BQ70" s="49"/>
      <c r="BR70" s="49"/>
      <c r="BS70" s="38">
        <v>27.652330398559499</v>
      </c>
      <c r="BT70" s="50"/>
      <c r="BU70" s="49"/>
      <c r="BV70" s="49"/>
      <c r="BW70" s="48"/>
    </row>
    <row r="71" spans="1:75" s="16" customFormat="1" x14ac:dyDescent="0.25">
      <c r="A71" s="20" t="s">
        <v>174</v>
      </c>
      <c r="B71" s="20">
        <v>30.238570102502099</v>
      </c>
      <c r="C71" s="49">
        <f>(B71+B72+B73)/3</f>
        <v>29.885743210628664</v>
      </c>
      <c r="D71" s="49"/>
      <c r="E71" s="20">
        <v>28.157732871201318</v>
      </c>
      <c r="F71" s="50">
        <f t="shared" ref="F71" si="466">(E71+E72+E73)/3</f>
        <v>27.88023482275803</v>
      </c>
      <c r="G71" s="49"/>
      <c r="H71" s="49">
        <f t="shared" si="74"/>
        <v>-0.14449161212936446</v>
      </c>
      <c r="I71" s="48">
        <f t="shared" ref="I71" si="467">2^-H71</f>
        <v>1.105341076173024</v>
      </c>
      <c r="L71" s="20" t="s">
        <v>174</v>
      </c>
      <c r="M71" s="20">
        <v>24.784883499145501</v>
      </c>
      <c r="N71" s="49">
        <f>(M71+M72+M73)/3</f>
        <v>24.390834172566667</v>
      </c>
      <c r="O71" s="49"/>
      <c r="P71" s="20">
        <v>27.623567581176758</v>
      </c>
      <c r="Q71" s="50">
        <f t="shared" ref="Q71" si="468">(P71+P72+P73)/3</f>
        <v>27.385664812723792</v>
      </c>
      <c r="R71" s="49"/>
      <c r="S71" s="49">
        <f t="shared" ref="S71" si="469">(N71-Q71)-(27.12-27.69)</f>
        <v>-2.4248306401571256</v>
      </c>
      <c r="T71" s="48">
        <f t="shared" ref="T71" si="470">2^-S71</f>
        <v>5.3696596228099969</v>
      </c>
      <c r="W71" s="20" t="s">
        <v>174</v>
      </c>
      <c r="X71" s="20">
        <v>31.708796691894499</v>
      </c>
      <c r="Y71" s="49">
        <f>(X71+X72+X73)/3</f>
        <v>32.006909650166762</v>
      </c>
      <c r="Z71" s="49"/>
      <c r="AA71" s="39">
        <v>28.2651672363281</v>
      </c>
      <c r="AB71" s="50">
        <f t="shared" ref="AB71" si="471">(AA71+AA72+AA73)/3</f>
        <v>28.033167139689088</v>
      </c>
      <c r="AC71" s="49"/>
      <c r="AD71" s="49">
        <f t="shared" si="37"/>
        <v>0.46374251047767245</v>
      </c>
      <c r="AE71" s="48">
        <f t="shared" ref="AE71" si="472">2^-AD71</f>
        <v>0.72510281989124969</v>
      </c>
      <c r="AH71" s="20" t="s">
        <v>174</v>
      </c>
      <c r="AI71" s="20">
        <v>21.960405349731399</v>
      </c>
      <c r="AJ71" s="49">
        <f>(AI71+AI72+AI73)/3</f>
        <v>21.873836199442497</v>
      </c>
      <c r="AK71" s="49"/>
      <c r="AL71" s="38">
        <v>27.9276622772216</v>
      </c>
      <c r="AM71" s="50">
        <f t="shared" ref="AM71" si="473">(AL71+AL72+AL73)/3</f>
        <v>28.154566891988093</v>
      </c>
      <c r="AN71" s="49"/>
      <c r="AO71" s="49">
        <f t="shared" si="82"/>
        <v>-1.2707306925455981</v>
      </c>
      <c r="AP71" s="48">
        <f t="shared" ref="AP71" si="474">2^-AO71</f>
        <v>2.4128373937615417</v>
      </c>
      <c r="AS71" s="20" t="s">
        <v>174</v>
      </c>
      <c r="AT71" s="20">
        <v>26.658000946044901</v>
      </c>
      <c r="AU71" s="49">
        <f>(AT71+AT72+AT73)/3</f>
        <v>26.229234631856233</v>
      </c>
      <c r="AV71" s="49"/>
      <c r="AW71" s="38">
        <v>28.490907669067301</v>
      </c>
      <c r="AX71" s="50">
        <f t="shared" ref="AX71" si="475">(AW71+AW72+AW73)/3</f>
        <v>28.509211858113535</v>
      </c>
      <c r="AY71" s="49"/>
      <c r="AZ71" s="49">
        <f t="shared" ref="AZ71" si="476">(AU71-AX71)-(28.44-28.25)</f>
        <v>-2.4699772262573028</v>
      </c>
      <c r="BA71" s="48">
        <f t="shared" ref="BA71" si="477">2^-AZ71</f>
        <v>5.5403504142442292</v>
      </c>
      <c r="BD71" s="20" t="s">
        <v>174</v>
      </c>
      <c r="BE71" s="20">
        <v>27.029013442993101</v>
      </c>
      <c r="BF71" s="49">
        <f>(BE71+BE72+BE73)/3</f>
        <v>27.448155339558898</v>
      </c>
      <c r="BG71" s="49"/>
      <c r="BH71" s="20">
        <v>29.550347518920798</v>
      </c>
      <c r="BI71" s="50">
        <f t="shared" ref="BI71" si="478">(BH71+BH72+BH73)/3</f>
        <v>29.170366541544535</v>
      </c>
      <c r="BJ71" s="49"/>
      <c r="BK71" s="49">
        <f t="shared" si="49"/>
        <v>-0.45221120198563725</v>
      </c>
      <c r="BL71" s="48">
        <f t="shared" ref="BL71" si="479">2^-BK71</f>
        <v>1.3681355761656182</v>
      </c>
      <c r="BO71" s="20" t="s">
        <v>174</v>
      </c>
      <c r="BP71" s="20">
        <v>23.1830520629882</v>
      </c>
      <c r="BQ71" s="49">
        <f>(BP71+BP72+BP73)/3</f>
        <v>23.689191627502399</v>
      </c>
      <c r="BR71" s="49"/>
      <c r="BS71" s="38">
        <v>28.820856094360298</v>
      </c>
      <c r="BT71" s="50">
        <f t="shared" ref="BT71" si="480">(BS71+BS72+BS73)/3</f>
        <v>28.859966913858997</v>
      </c>
      <c r="BU71" s="49"/>
      <c r="BV71" s="49">
        <f t="shared" si="53"/>
        <v>1.8092247136434025</v>
      </c>
      <c r="BW71" s="48">
        <f t="shared" ref="BW71" si="481">2^-BV71</f>
        <v>0.2853442282091968</v>
      </c>
    </row>
    <row r="72" spans="1:75" s="16" customFormat="1" x14ac:dyDescent="0.25">
      <c r="A72" s="20" t="s">
        <v>244</v>
      </c>
      <c r="B72" s="20">
        <v>29.499582985421899</v>
      </c>
      <c r="C72" s="49"/>
      <c r="D72" s="49"/>
      <c r="E72" s="20">
        <v>27.5694034409814</v>
      </c>
      <c r="F72" s="50"/>
      <c r="G72" s="49"/>
      <c r="H72" s="49"/>
      <c r="I72" s="48"/>
      <c r="L72" s="20" t="s">
        <v>244</v>
      </c>
      <c r="M72" s="20">
        <v>24.3301181793212</v>
      </c>
      <c r="N72" s="49"/>
      <c r="O72" s="49"/>
      <c r="P72" s="20">
        <v>27.014428710937501</v>
      </c>
      <c r="Q72" s="50"/>
      <c r="R72" s="49"/>
      <c r="S72" s="49"/>
      <c r="T72" s="48"/>
      <c r="W72" s="20" t="s">
        <v>244</v>
      </c>
      <c r="X72" s="20">
        <v>31.998355941772399</v>
      </c>
      <c r="Y72" s="49"/>
      <c r="Z72" s="49"/>
      <c r="AA72" s="38">
        <v>27.567833709716702</v>
      </c>
      <c r="AB72" s="50"/>
      <c r="AC72" s="49"/>
      <c r="AD72" s="49"/>
      <c r="AE72" s="48"/>
      <c r="AH72" s="20" t="s">
        <v>244</v>
      </c>
      <c r="AI72" s="20">
        <v>21.453933715820298</v>
      </c>
      <c r="AJ72" s="49"/>
      <c r="AK72" s="49"/>
      <c r="AL72" s="38">
        <v>28.514804840087891</v>
      </c>
      <c r="AM72" s="50"/>
      <c r="AN72" s="49"/>
      <c r="AO72" s="49"/>
      <c r="AP72" s="48"/>
      <c r="AS72" s="20" t="s">
        <v>244</v>
      </c>
      <c r="AT72" s="20">
        <v>25.933801651000898</v>
      </c>
      <c r="AU72" s="49"/>
      <c r="AV72" s="49"/>
      <c r="AW72" s="39">
        <v>28.8608493804931</v>
      </c>
      <c r="AX72" s="50"/>
      <c r="AY72" s="49"/>
      <c r="AZ72" s="49"/>
      <c r="BA72" s="48"/>
      <c r="BD72" s="20" t="s">
        <v>244</v>
      </c>
      <c r="BE72" s="20">
        <v>27.800630569458008</v>
      </c>
      <c r="BF72" s="49"/>
      <c r="BG72" s="49"/>
      <c r="BH72" s="20">
        <v>28.957052230834901</v>
      </c>
      <c r="BI72" s="50"/>
      <c r="BJ72" s="49"/>
      <c r="BK72" s="49"/>
      <c r="BL72" s="48"/>
      <c r="BO72" s="20" t="s">
        <v>244</v>
      </c>
      <c r="BP72" s="20">
        <v>23.9953311920166</v>
      </c>
      <c r="BQ72" s="49"/>
      <c r="BR72" s="49"/>
      <c r="BS72" s="38">
        <v>28.5657444000244</v>
      </c>
      <c r="BT72" s="50"/>
      <c r="BU72" s="49"/>
      <c r="BV72" s="49"/>
      <c r="BW72" s="48"/>
    </row>
    <row r="73" spans="1:75" s="16" customFormat="1" x14ac:dyDescent="0.25">
      <c r="A73" s="20" t="s">
        <v>245</v>
      </c>
      <c r="B73" s="20">
        <v>29.919076543961999</v>
      </c>
      <c r="C73" s="49"/>
      <c r="D73" s="49"/>
      <c r="E73" s="20">
        <v>27.91356815609138</v>
      </c>
      <c r="F73" s="50"/>
      <c r="G73" s="49"/>
      <c r="H73" s="49"/>
      <c r="I73" s="48"/>
      <c r="L73" s="20" t="s">
        <v>245</v>
      </c>
      <c r="M73" s="20">
        <v>24.057500839233299</v>
      </c>
      <c r="N73" s="49"/>
      <c r="O73" s="49"/>
      <c r="P73" s="20">
        <v>27.518998146057129</v>
      </c>
      <c r="Q73" s="50"/>
      <c r="R73" s="49"/>
      <c r="S73" s="49"/>
      <c r="T73" s="48"/>
      <c r="W73" s="20" t="s">
        <v>245</v>
      </c>
      <c r="X73" s="20">
        <v>32.313576316833398</v>
      </c>
      <c r="Y73" s="49"/>
      <c r="Z73" s="49"/>
      <c r="AA73" s="38">
        <v>28.266500473022461</v>
      </c>
      <c r="AB73" s="50"/>
      <c r="AC73" s="49"/>
      <c r="AD73" s="49"/>
      <c r="AE73" s="48"/>
      <c r="AH73" s="20" t="s">
        <v>245</v>
      </c>
      <c r="AI73" s="20">
        <v>22.207169532775801</v>
      </c>
      <c r="AJ73" s="49"/>
      <c r="AK73" s="49"/>
      <c r="AL73" s="38">
        <v>28.021233558654785</v>
      </c>
      <c r="AM73" s="50"/>
      <c r="AN73" s="49"/>
      <c r="AO73" s="49"/>
      <c r="AP73" s="48"/>
      <c r="AS73" s="20" t="s">
        <v>245</v>
      </c>
      <c r="AT73" s="20">
        <v>26.0959012985229</v>
      </c>
      <c r="AU73" s="49"/>
      <c r="AV73" s="49"/>
      <c r="AW73" s="38">
        <v>28.175878524780199</v>
      </c>
      <c r="AX73" s="50"/>
      <c r="AY73" s="49"/>
      <c r="AZ73" s="49"/>
      <c r="BA73" s="48"/>
      <c r="BD73" s="20" t="s">
        <v>245</v>
      </c>
      <c r="BE73" s="20">
        <v>27.514822006225586</v>
      </c>
      <c r="BF73" s="49"/>
      <c r="BG73" s="49"/>
      <c r="BH73" s="20">
        <v>29.003699874877899</v>
      </c>
      <c r="BI73" s="50"/>
      <c r="BJ73" s="49"/>
      <c r="BK73" s="49"/>
      <c r="BL73" s="48"/>
      <c r="BO73" s="20" t="s">
        <v>245</v>
      </c>
      <c r="BP73" s="20">
        <v>23.889191627502399</v>
      </c>
      <c r="BQ73" s="49"/>
      <c r="BR73" s="49"/>
      <c r="BS73" s="38">
        <v>29.193300247192301</v>
      </c>
      <c r="BT73" s="50"/>
      <c r="BU73" s="49"/>
      <c r="BV73" s="49"/>
      <c r="BW73" s="48"/>
    </row>
    <row r="74" spans="1:75" s="16" customFormat="1" x14ac:dyDescent="0.25">
      <c r="A74" s="20" t="s">
        <v>181</v>
      </c>
      <c r="B74" s="20">
        <v>30.100871049221201</v>
      </c>
      <c r="C74" s="49">
        <f>(B74+B75+B76)/3</f>
        <v>29.742773298897902</v>
      </c>
      <c r="D74" s="49"/>
      <c r="E74" s="20">
        <v>27.825737261506799</v>
      </c>
      <c r="F74" s="50">
        <f t="shared" ref="F74" si="482">(E74+E75+E76)/3</f>
        <v>28.233598836905532</v>
      </c>
      <c r="G74" s="49"/>
      <c r="H74" s="49">
        <f t="shared" si="93"/>
        <v>-0.64082553800762909</v>
      </c>
      <c r="I74" s="48">
        <f t="shared" ref="I74" si="483">2^-H74</f>
        <v>1.5592211205822457</v>
      </c>
      <c r="L74" s="20" t="s">
        <v>181</v>
      </c>
      <c r="M74" s="20">
        <v>23.946762084960898</v>
      </c>
      <c r="N74" s="49">
        <f>(M74+M75+M76)/3</f>
        <v>24.236040929158467</v>
      </c>
      <c r="O74" s="49"/>
      <c r="P74" s="20">
        <v>27.401088714599599</v>
      </c>
      <c r="Q74" s="50">
        <f t="shared" ref="Q74" si="484">(P74+P75+P76)/3</f>
        <v>27.352344385782867</v>
      </c>
      <c r="R74" s="49"/>
      <c r="S74" s="49">
        <f t="shared" ref="S74" si="485">(N74-Q74)-(27.12-27.69)</f>
        <v>-2.5463034566244005</v>
      </c>
      <c r="T74" s="48">
        <f t="shared" ref="T74" si="486">2^-S74</f>
        <v>5.8413565849570883</v>
      </c>
      <c r="W74" s="20" t="s">
        <v>181</v>
      </c>
      <c r="X74" s="20">
        <v>31.563323974609375</v>
      </c>
      <c r="Y74" s="49">
        <f>(X74+X75+X76)/3</f>
        <v>31.856064351399738</v>
      </c>
      <c r="Z74" s="49"/>
      <c r="AA74" s="38">
        <v>27.472785949706999</v>
      </c>
      <c r="AB74" s="50">
        <f t="shared" ref="AB74" si="487">(AA74+AA75+AA76)/3</f>
        <v>27.594036738077765</v>
      </c>
      <c r="AC74" s="49"/>
      <c r="AD74" s="49">
        <f t="shared" si="37"/>
        <v>0.75202761332197099</v>
      </c>
      <c r="AE74" s="48">
        <f t="shared" ref="AE74" si="488">2^-AD74</f>
        <v>0.59376846814230044</v>
      </c>
      <c r="AH74" s="20" t="s">
        <v>181</v>
      </c>
      <c r="AI74" s="20">
        <v>21.795469284057599</v>
      </c>
      <c r="AJ74" s="49">
        <f>(AI74+AI75+AI76)/3</f>
        <v>21.997998873392714</v>
      </c>
      <c r="AK74" s="49"/>
      <c r="AL74" s="38">
        <v>28.194533538818298</v>
      </c>
      <c r="AM74" s="50">
        <f t="shared" ref="AM74" si="489">(AL74+AL75+AL76)/3</f>
        <v>28.580764516194609</v>
      </c>
      <c r="AN74" s="49"/>
      <c r="AO74" s="49">
        <f t="shared" si="101"/>
        <v>-1.5727656428018975</v>
      </c>
      <c r="AP74" s="48">
        <f t="shared" ref="AP74" si="490">2^-AO74</f>
        <v>2.9747442561695254</v>
      </c>
      <c r="AS74" s="20" t="s">
        <v>181</v>
      </c>
      <c r="AT74" s="20">
        <v>25.538345336913999</v>
      </c>
      <c r="AU74" s="49">
        <f>(AT74+AT75+AT76)/3</f>
        <v>25.453728040059332</v>
      </c>
      <c r="AV74" s="49"/>
      <c r="AW74" s="38">
        <v>27.097251892089844</v>
      </c>
      <c r="AX74" s="50">
        <f t="shared" ref="AX74" si="491">(AW74+AW75+AW76)/3</f>
        <v>27.806195704142215</v>
      </c>
      <c r="AY74" s="49"/>
      <c r="AZ74" s="49">
        <f t="shared" ref="AZ74" si="492">(AU74-AX74)-(28.44-28.25)</f>
        <v>-2.5424676640828849</v>
      </c>
      <c r="BA74" s="48">
        <f t="shared" ref="BA74" si="493">2^-AZ74</f>
        <v>5.8258463965440841</v>
      </c>
      <c r="BD74" s="20" t="s">
        <v>181</v>
      </c>
      <c r="BE74" s="20">
        <v>26.4699905395507</v>
      </c>
      <c r="BF74" s="49">
        <f>(BE74+BE75+BE76)/3</f>
        <v>26.612073516845669</v>
      </c>
      <c r="BG74" s="49"/>
      <c r="BH74" s="20">
        <v>27.921980667114202</v>
      </c>
      <c r="BI74" s="50">
        <f t="shared" ref="BI74" si="494">(BH74+BH75+BH76)/3</f>
        <v>28.361826133727998</v>
      </c>
      <c r="BJ74" s="49"/>
      <c r="BK74" s="49">
        <f t="shared" si="49"/>
        <v>-0.47975261688232962</v>
      </c>
      <c r="BL74" s="48">
        <f t="shared" ref="BL74" si="495">2^-BK74</f>
        <v>1.3945045260981146</v>
      </c>
      <c r="BO74" s="20" t="s">
        <v>181</v>
      </c>
      <c r="BP74" s="20">
        <v>23.412298202514599</v>
      </c>
      <c r="BQ74" s="49">
        <f>(BP74+BP75+BP76)/3</f>
        <v>23.247197214762334</v>
      </c>
      <c r="BR74" s="49"/>
      <c r="BS74" s="38">
        <v>27.830305099487301</v>
      </c>
      <c r="BT74" s="50">
        <f t="shared" ref="BT74" si="496">(BS74+BS75+BS76)/3</f>
        <v>28.221428553263298</v>
      </c>
      <c r="BU74" s="49"/>
      <c r="BV74" s="49">
        <f t="shared" si="53"/>
        <v>2.0057686614990367</v>
      </c>
      <c r="BW74" s="48">
        <f t="shared" ref="BW74" si="497">2^-BV74</f>
        <v>0.24900236300723774</v>
      </c>
    </row>
    <row r="75" spans="1:75" s="16" customFormat="1" x14ac:dyDescent="0.25">
      <c r="A75" s="20" t="s">
        <v>183</v>
      </c>
      <c r="B75" s="20">
        <v>29.8180088819079</v>
      </c>
      <c r="C75" s="49"/>
      <c r="D75" s="49"/>
      <c r="E75" s="20">
        <v>28.308127078970902</v>
      </c>
      <c r="F75" s="50"/>
      <c r="G75" s="49"/>
      <c r="H75" s="49"/>
      <c r="I75" s="48"/>
      <c r="L75" s="20" t="s">
        <v>183</v>
      </c>
      <c r="M75" s="20">
        <v>24.4586531066894</v>
      </c>
      <c r="N75" s="49"/>
      <c r="O75" s="49"/>
      <c r="P75" s="20">
        <v>27.570266723632798</v>
      </c>
      <c r="Q75" s="50"/>
      <c r="R75" s="49"/>
      <c r="S75" s="49"/>
      <c r="T75" s="48"/>
      <c r="W75" s="20" t="s">
        <v>183</v>
      </c>
      <c r="X75" s="20">
        <v>32.082138061523438</v>
      </c>
      <c r="Y75" s="49"/>
      <c r="Z75" s="49"/>
      <c r="AA75" s="38">
        <v>27.381954193115199</v>
      </c>
      <c r="AB75" s="50"/>
      <c r="AC75" s="49"/>
      <c r="AD75" s="49"/>
      <c r="AE75" s="48"/>
      <c r="AH75" s="20" t="s">
        <v>183</v>
      </c>
      <c r="AI75" s="20">
        <v>21.867195129394531</v>
      </c>
      <c r="AJ75" s="49"/>
      <c r="AK75" s="49"/>
      <c r="AL75" s="38">
        <v>28.700328826904201</v>
      </c>
      <c r="AM75" s="50"/>
      <c r="AN75" s="49"/>
      <c r="AO75" s="49"/>
      <c r="AP75" s="48"/>
      <c r="AS75" s="20" t="s">
        <v>183</v>
      </c>
      <c r="AT75" s="20">
        <v>25.702444076538001</v>
      </c>
      <c r="AU75" s="49"/>
      <c r="AV75" s="49"/>
      <c r="AW75" s="38">
        <v>28.481806182861298</v>
      </c>
      <c r="AX75" s="50"/>
      <c r="AY75" s="49"/>
      <c r="AZ75" s="49"/>
      <c r="BA75" s="48"/>
      <c r="BD75" s="20" t="s">
        <v>183</v>
      </c>
      <c r="BE75" s="20">
        <v>26.8541564941406</v>
      </c>
      <c r="BF75" s="49"/>
      <c r="BG75" s="49"/>
      <c r="BH75" s="20">
        <v>28.701671600341797</v>
      </c>
      <c r="BI75" s="50"/>
      <c r="BJ75" s="49"/>
      <c r="BK75" s="49"/>
      <c r="BL75" s="48"/>
      <c r="BO75" s="20" t="s">
        <v>183</v>
      </c>
      <c r="BP75" s="20">
        <v>23.1487628936767</v>
      </c>
      <c r="BQ75" s="49"/>
      <c r="BR75" s="49"/>
      <c r="BS75" s="38">
        <v>28.279218673706001</v>
      </c>
      <c r="BT75" s="50"/>
      <c r="BU75" s="49"/>
      <c r="BV75" s="49"/>
      <c r="BW75" s="48"/>
    </row>
    <row r="76" spans="1:75" s="16" customFormat="1" x14ac:dyDescent="0.25">
      <c r="A76" s="20" t="s">
        <v>184</v>
      </c>
      <c r="B76" s="20">
        <v>29.3094399655646</v>
      </c>
      <c r="C76" s="49"/>
      <c r="D76" s="49"/>
      <c r="E76" s="20">
        <v>28.5669321702389</v>
      </c>
      <c r="F76" s="50"/>
      <c r="G76" s="49"/>
      <c r="H76" s="49"/>
      <c r="I76" s="48"/>
      <c r="L76" s="20" t="s">
        <v>184</v>
      </c>
      <c r="M76" s="25">
        <v>24.302707595825101</v>
      </c>
      <c r="N76" s="49"/>
      <c r="O76" s="49"/>
      <c r="P76" s="20">
        <v>27.085677719116202</v>
      </c>
      <c r="Q76" s="50"/>
      <c r="R76" s="49"/>
      <c r="S76" s="49"/>
      <c r="T76" s="48"/>
      <c r="W76" s="20" t="s">
        <v>184</v>
      </c>
      <c r="X76" s="20">
        <v>31.922731018066401</v>
      </c>
      <c r="Y76" s="49"/>
      <c r="Z76" s="49"/>
      <c r="AA76" s="38">
        <v>27.927370071411101</v>
      </c>
      <c r="AB76" s="50"/>
      <c r="AC76" s="49"/>
      <c r="AD76" s="49"/>
      <c r="AE76" s="48"/>
      <c r="AH76" s="20" t="s">
        <v>184</v>
      </c>
      <c r="AI76" s="20">
        <v>22.331332206726</v>
      </c>
      <c r="AJ76" s="49"/>
      <c r="AK76" s="49"/>
      <c r="AL76" s="39">
        <v>28.847431182861328</v>
      </c>
      <c r="AM76" s="50"/>
      <c r="AN76" s="49"/>
      <c r="AO76" s="49"/>
      <c r="AP76" s="48"/>
      <c r="AS76" s="20" t="s">
        <v>184</v>
      </c>
      <c r="AT76" s="20">
        <v>25.120394706726</v>
      </c>
      <c r="AU76" s="49"/>
      <c r="AV76" s="49"/>
      <c r="AW76" s="38">
        <v>27.839529037475501</v>
      </c>
      <c r="AX76" s="50"/>
      <c r="AY76" s="49"/>
      <c r="AZ76" s="49"/>
      <c r="BA76" s="48"/>
      <c r="BD76" s="20" t="s">
        <v>184</v>
      </c>
      <c r="BE76" s="20">
        <v>26.5120735168457</v>
      </c>
      <c r="BF76" s="49"/>
      <c r="BG76" s="49"/>
      <c r="BH76" s="25">
        <v>28.461826133728</v>
      </c>
      <c r="BI76" s="50"/>
      <c r="BJ76" s="49"/>
      <c r="BK76" s="49"/>
      <c r="BL76" s="48"/>
      <c r="BO76" s="20" t="s">
        <v>184</v>
      </c>
      <c r="BP76" s="20">
        <v>23.1805305480957</v>
      </c>
      <c r="BQ76" s="49"/>
      <c r="BR76" s="49"/>
      <c r="BS76" s="38">
        <v>28.554761886596602</v>
      </c>
      <c r="BT76" s="50"/>
      <c r="BU76" s="49"/>
      <c r="BV76" s="49"/>
      <c r="BW76" s="48"/>
    </row>
    <row r="77" spans="1:75" s="16" customFormat="1" x14ac:dyDescent="0.25">
      <c r="B77" s="36"/>
      <c r="E77" s="36"/>
      <c r="F77" s="28"/>
      <c r="I77" s="19"/>
    </row>
    <row r="78" spans="1:75" s="16" customFormat="1" x14ac:dyDescent="0.25">
      <c r="B78" s="36"/>
      <c r="E78" s="36"/>
      <c r="F78" s="28"/>
      <c r="I78" s="19"/>
      <c r="K78" s="26"/>
    </row>
    <row r="79" spans="1:75" s="16" customFormat="1" x14ac:dyDescent="0.25">
      <c r="B79" s="36"/>
      <c r="E79" s="36"/>
      <c r="F79" s="28"/>
      <c r="I79" s="19"/>
    </row>
    <row r="80" spans="1:75" x14ac:dyDescent="0.25">
      <c r="F80" s="28"/>
    </row>
    <row r="81" spans="6:8" s="18" customFormat="1" x14ac:dyDescent="0.25">
      <c r="F81" s="28"/>
      <c r="H81" s="26"/>
    </row>
    <row r="82" spans="6:8" s="18" customFormat="1" x14ac:dyDescent="0.25">
      <c r="F82" s="28"/>
      <c r="H82" s="16"/>
    </row>
    <row r="83" spans="6:8" s="18" customFormat="1" x14ac:dyDescent="0.25">
      <c r="F83" s="28"/>
      <c r="H83" s="16"/>
    </row>
    <row r="84" spans="6:8" s="18" customFormat="1" x14ac:dyDescent="0.25">
      <c r="F84" s="28"/>
      <c r="H84" s="16"/>
    </row>
    <row r="85" spans="6:8" s="18" customFormat="1" x14ac:dyDescent="0.25">
      <c r="F85" s="28"/>
      <c r="H85" s="16"/>
    </row>
  </sheetData>
  <mergeCells count="785">
    <mergeCell ref="C74:C76"/>
    <mergeCell ref="F74:F76"/>
    <mergeCell ref="H74:H76"/>
    <mergeCell ref="I74:I76"/>
    <mergeCell ref="N74:N76"/>
    <mergeCell ref="Q74:Q76"/>
    <mergeCell ref="BQ74:BQ76"/>
    <mergeCell ref="BT74:BT76"/>
    <mergeCell ref="BV74:BV76"/>
    <mergeCell ref="AX74:AX76"/>
    <mergeCell ref="AZ74:AZ76"/>
    <mergeCell ref="BA74:BA76"/>
    <mergeCell ref="BF74:BF76"/>
    <mergeCell ref="BI74:BI76"/>
    <mergeCell ref="BK74:BK76"/>
    <mergeCell ref="BG68:BG76"/>
    <mergeCell ref="BI68:BI70"/>
    <mergeCell ref="BJ68:BJ76"/>
    <mergeCell ref="BK68:BK70"/>
    <mergeCell ref="BL68:BL70"/>
    <mergeCell ref="BI71:BI73"/>
    <mergeCell ref="BK71:BK73"/>
    <mergeCell ref="BL71:BL73"/>
    <mergeCell ref="BL74:BL76"/>
    <mergeCell ref="C71:C73"/>
    <mergeCell ref="F71:F73"/>
    <mergeCell ref="H71:H73"/>
    <mergeCell ref="I71:I73"/>
    <mergeCell ref="N71:N73"/>
    <mergeCell ref="Q71:Q73"/>
    <mergeCell ref="S71:S73"/>
    <mergeCell ref="T71:T73"/>
    <mergeCell ref="Y71:Y73"/>
    <mergeCell ref="BQ68:BQ70"/>
    <mergeCell ref="BR68:BR76"/>
    <mergeCell ref="BT68:BT70"/>
    <mergeCell ref="BU68:BU76"/>
    <mergeCell ref="BV68:BV70"/>
    <mergeCell ref="BW68:BW70"/>
    <mergeCell ref="BQ71:BQ73"/>
    <mergeCell ref="BT71:BT73"/>
    <mergeCell ref="BV71:BV73"/>
    <mergeCell ref="BW71:BW73"/>
    <mergeCell ref="BW74:BW76"/>
    <mergeCell ref="AX71:AX73"/>
    <mergeCell ref="AZ71:AZ73"/>
    <mergeCell ref="BA71:BA73"/>
    <mergeCell ref="BF71:BF73"/>
    <mergeCell ref="AN68:AN76"/>
    <mergeCell ref="AO68:AO70"/>
    <mergeCell ref="AP68:AP70"/>
    <mergeCell ref="AU68:AU70"/>
    <mergeCell ref="AV68:AV76"/>
    <mergeCell ref="AO71:AO73"/>
    <mergeCell ref="AP71:AP73"/>
    <mergeCell ref="AU71:AU73"/>
    <mergeCell ref="AU74:AU76"/>
    <mergeCell ref="AO74:AO76"/>
    <mergeCell ref="AP74:AP76"/>
    <mergeCell ref="AX68:AX70"/>
    <mergeCell ref="AY68:AY76"/>
    <mergeCell ref="AZ68:AZ70"/>
    <mergeCell ref="BA68:BA70"/>
    <mergeCell ref="BF68:BF70"/>
    <mergeCell ref="AD68:AD70"/>
    <mergeCell ref="AE68:AE70"/>
    <mergeCell ref="AJ68:AJ70"/>
    <mergeCell ref="AK68:AK76"/>
    <mergeCell ref="AM68:AM70"/>
    <mergeCell ref="AD71:AD73"/>
    <mergeCell ref="AE71:AE73"/>
    <mergeCell ref="AJ71:AJ73"/>
    <mergeCell ref="AM71:AM73"/>
    <mergeCell ref="AD74:AD76"/>
    <mergeCell ref="AE74:AE76"/>
    <mergeCell ref="AJ74:AJ76"/>
    <mergeCell ref="AM74:AM76"/>
    <mergeCell ref="BL59:BL61"/>
    <mergeCell ref="BI62:BI64"/>
    <mergeCell ref="BK62:BK64"/>
    <mergeCell ref="BL62:BL64"/>
    <mergeCell ref="BL65:BL67"/>
    <mergeCell ref="AX59:AX61"/>
    <mergeCell ref="AY59:AY67"/>
    <mergeCell ref="AZ59:AZ61"/>
    <mergeCell ref="BA59:BA61"/>
    <mergeCell ref="BF59:BF61"/>
    <mergeCell ref="BI65:BI67"/>
    <mergeCell ref="BK65:BK67"/>
    <mergeCell ref="AD65:AD67"/>
    <mergeCell ref="AE65:AE67"/>
    <mergeCell ref="AJ65:AJ67"/>
    <mergeCell ref="AM65:AM67"/>
    <mergeCell ref="AO65:AO67"/>
    <mergeCell ref="AP65:AP67"/>
    <mergeCell ref="C65:C67"/>
    <mergeCell ref="F65:F67"/>
    <mergeCell ref="H65:H67"/>
    <mergeCell ref="I65:I67"/>
    <mergeCell ref="N65:N67"/>
    <mergeCell ref="Q65:Q67"/>
    <mergeCell ref="BG59:BG67"/>
    <mergeCell ref="BI59:BI61"/>
    <mergeCell ref="BJ59:BJ67"/>
    <mergeCell ref="BK59:BK61"/>
    <mergeCell ref="C68:C70"/>
    <mergeCell ref="D68:D76"/>
    <mergeCell ref="F68:F70"/>
    <mergeCell ref="G68:G76"/>
    <mergeCell ref="H68:H70"/>
    <mergeCell ref="I68:I70"/>
    <mergeCell ref="AX65:AX67"/>
    <mergeCell ref="AZ65:AZ67"/>
    <mergeCell ref="BA65:BA67"/>
    <mergeCell ref="N68:N70"/>
    <mergeCell ref="O68:O76"/>
    <mergeCell ref="Q68:Q70"/>
    <mergeCell ref="R68:R76"/>
    <mergeCell ref="S68:S70"/>
    <mergeCell ref="S74:S76"/>
    <mergeCell ref="T68:T70"/>
    <mergeCell ref="Y68:Y70"/>
    <mergeCell ref="Z68:Z76"/>
    <mergeCell ref="AB68:AB70"/>
    <mergeCell ref="AC68:AC76"/>
    <mergeCell ref="AB71:AB73"/>
    <mergeCell ref="T74:T76"/>
    <mergeCell ref="Y74:Y76"/>
    <mergeCell ref="AB74:AB76"/>
    <mergeCell ref="C62:C64"/>
    <mergeCell ref="F62:F64"/>
    <mergeCell ref="H62:H64"/>
    <mergeCell ref="I62:I64"/>
    <mergeCell ref="N62:N64"/>
    <mergeCell ref="Q62:Q64"/>
    <mergeCell ref="S62:S64"/>
    <mergeCell ref="T62:T64"/>
    <mergeCell ref="Y62:Y64"/>
    <mergeCell ref="BQ59:BQ61"/>
    <mergeCell ref="BR59:BR67"/>
    <mergeCell ref="BT59:BT61"/>
    <mergeCell ref="BU59:BU67"/>
    <mergeCell ref="BV59:BV61"/>
    <mergeCell ref="BW59:BW61"/>
    <mergeCell ref="BQ62:BQ64"/>
    <mergeCell ref="BT62:BT64"/>
    <mergeCell ref="BV62:BV64"/>
    <mergeCell ref="BW62:BW64"/>
    <mergeCell ref="BW65:BW67"/>
    <mergeCell ref="BQ65:BQ67"/>
    <mergeCell ref="BT65:BT67"/>
    <mergeCell ref="BV65:BV67"/>
    <mergeCell ref="AX62:AX64"/>
    <mergeCell ref="AZ62:AZ64"/>
    <mergeCell ref="BA62:BA64"/>
    <mergeCell ref="BF62:BF64"/>
    <mergeCell ref="AN59:AN67"/>
    <mergeCell ref="AO59:AO61"/>
    <mergeCell ref="AP59:AP61"/>
    <mergeCell ref="AU59:AU61"/>
    <mergeCell ref="AV59:AV67"/>
    <mergeCell ref="AO62:AO64"/>
    <mergeCell ref="AP62:AP64"/>
    <mergeCell ref="AU62:AU64"/>
    <mergeCell ref="AU65:AU67"/>
    <mergeCell ref="BF65:BF67"/>
    <mergeCell ref="AD59:AD61"/>
    <mergeCell ref="AE59:AE61"/>
    <mergeCell ref="AJ59:AJ61"/>
    <mergeCell ref="AK59:AK67"/>
    <mergeCell ref="AM59:AM61"/>
    <mergeCell ref="AD62:AD64"/>
    <mergeCell ref="AE62:AE64"/>
    <mergeCell ref="AJ62:AJ64"/>
    <mergeCell ref="AM62:AM64"/>
    <mergeCell ref="BL50:BL52"/>
    <mergeCell ref="BI53:BI55"/>
    <mergeCell ref="BK53:BK55"/>
    <mergeCell ref="BL53:BL55"/>
    <mergeCell ref="BL56:BL58"/>
    <mergeCell ref="AX50:AX52"/>
    <mergeCell ref="AY50:AY58"/>
    <mergeCell ref="AZ50:AZ52"/>
    <mergeCell ref="BA50:BA52"/>
    <mergeCell ref="BF50:BF52"/>
    <mergeCell ref="BI56:BI58"/>
    <mergeCell ref="BK56:BK58"/>
    <mergeCell ref="AD56:AD58"/>
    <mergeCell ref="AE56:AE58"/>
    <mergeCell ref="AJ56:AJ58"/>
    <mergeCell ref="AM56:AM58"/>
    <mergeCell ref="AO56:AO58"/>
    <mergeCell ref="AP56:AP58"/>
    <mergeCell ref="C56:C58"/>
    <mergeCell ref="F56:F58"/>
    <mergeCell ref="H56:H58"/>
    <mergeCell ref="I56:I58"/>
    <mergeCell ref="N56:N58"/>
    <mergeCell ref="Q56:Q58"/>
    <mergeCell ref="BG50:BG58"/>
    <mergeCell ref="BI50:BI52"/>
    <mergeCell ref="BJ50:BJ58"/>
    <mergeCell ref="BK50:BK52"/>
    <mergeCell ref="C59:C61"/>
    <mergeCell ref="D59:D67"/>
    <mergeCell ref="F59:F61"/>
    <mergeCell ref="G59:G67"/>
    <mergeCell ref="H59:H61"/>
    <mergeCell ref="I59:I61"/>
    <mergeCell ref="AX56:AX58"/>
    <mergeCell ref="AZ56:AZ58"/>
    <mergeCell ref="BA56:BA58"/>
    <mergeCell ref="N59:N61"/>
    <mergeCell ref="O59:O67"/>
    <mergeCell ref="Q59:Q61"/>
    <mergeCell ref="R59:R67"/>
    <mergeCell ref="S59:S61"/>
    <mergeCell ref="S65:S67"/>
    <mergeCell ref="T59:T61"/>
    <mergeCell ref="Y59:Y61"/>
    <mergeCell ref="Z59:Z67"/>
    <mergeCell ref="AB59:AB61"/>
    <mergeCell ref="AC59:AC67"/>
    <mergeCell ref="AB62:AB64"/>
    <mergeCell ref="T65:T67"/>
    <mergeCell ref="Y65:Y67"/>
    <mergeCell ref="AB65:AB67"/>
    <mergeCell ref="C53:C55"/>
    <mergeCell ref="F53:F55"/>
    <mergeCell ref="H53:H55"/>
    <mergeCell ref="I53:I55"/>
    <mergeCell ref="N53:N55"/>
    <mergeCell ref="Q53:Q55"/>
    <mergeCell ref="S53:S55"/>
    <mergeCell ref="T53:T55"/>
    <mergeCell ref="Y53:Y55"/>
    <mergeCell ref="BQ50:BQ52"/>
    <mergeCell ref="BR50:BR58"/>
    <mergeCell ref="BT50:BT52"/>
    <mergeCell ref="BU50:BU58"/>
    <mergeCell ref="BV50:BV52"/>
    <mergeCell ref="BW50:BW52"/>
    <mergeCell ref="BQ53:BQ55"/>
    <mergeCell ref="BT53:BT55"/>
    <mergeCell ref="BV53:BV55"/>
    <mergeCell ref="BW53:BW55"/>
    <mergeCell ref="BW56:BW58"/>
    <mergeCell ref="BQ56:BQ58"/>
    <mergeCell ref="BT56:BT58"/>
    <mergeCell ref="BV56:BV58"/>
    <mergeCell ref="AX53:AX55"/>
    <mergeCell ref="AZ53:AZ55"/>
    <mergeCell ref="BA53:BA55"/>
    <mergeCell ref="BF53:BF55"/>
    <mergeCell ref="AN50:AN58"/>
    <mergeCell ref="AO50:AO52"/>
    <mergeCell ref="AP50:AP52"/>
    <mergeCell ref="AU50:AU52"/>
    <mergeCell ref="AV50:AV58"/>
    <mergeCell ref="AO53:AO55"/>
    <mergeCell ref="AP53:AP55"/>
    <mergeCell ref="AU53:AU55"/>
    <mergeCell ref="AU56:AU58"/>
    <mergeCell ref="BF56:BF58"/>
    <mergeCell ref="AD50:AD52"/>
    <mergeCell ref="AE50:AE52"/>
    <mergeCell ref="AJ50:AJ52"/>
    <mergeCell ref="AK50:AK58"/>
    <mergeCell ref="AM50:AM52"/>
    <mergeCell ref="AD53:AD55"/>
    <mergeCell ref="AE53:AE55"/>
    <mergeCell ref="AJ53:AJ55"/>
    <mergeCell ref="AM53:AM55"/>
    <mergeCell ref="BL41:BL43"/>
    <mergeCell ref="BI44:BI46"/>
    <mergeCell ref="BK44:BK46"/>
    <mergeCell ref="BL44:BL46"/>
    <mergeCell ref="BL47:BL49"/>
    <mergeCell ref="AX41:AX43"/>
    <mergeCell ref="AY41:AY49"/>
    <mergeCell ref="AZ41:AZ43"/>
    <mergeCell ref="BA41:BA43"/>
    <mergeCell ref="BF41:BF43"/>
    <mergeCell ref="BI47:BI49"/>
    <mergeCell ref="BK47:BK49"/>
    <mergeCell ref="AD47:AD49"/>
    <mergeCell ref="AE47:AE49"/>
    <mergeCell ref="AJ47:AJ49"/>
    <mergeCell ref="AM47:AM49"/>
    <mergeCell ref="AO47:AO49"/>
    <mergeCell ref="AP47:AP49"/>
    <mergeCell ref="C47:C49"/>
    <mergeCell ref="F47:F49"/>
    <mergeCell ref="H47:H49"/>
    <mergeCell ref="I47:I49"/>
    <mergeCell ref="N47:N49"/>
    <mergeCell ref="Q47:Q49"/>
    <mergeCell ref="BG41:BG49"/>
    <mergeCell ref="BI41:BI43"/>
    <mergeCell ref="BJ41:BJ49"/>
    <mergeCell ref="BK41:BK43"/>
    <mergeCell ref="C50:C52"/>
    <mergeCell ref="D50:D58"/>
    <mergeCell ref="F50:F52"/>
    <mergeCell ref="G50:G58"/>
    <mergeCell ref="H50:H52"/>
    <mergeCell ref="I50:I52"/>
    <mergeCell ref="AX47:AX49"/>
    <mergeCell ref="AZ47:AZ49"/>
    <mergeCell ref="BA47:BA49"/>
    <mergeCell ref="N50:N52"/>
    <mergeCell ref="O50:O58"/>
    <mergeCell ref="Q50:Q52"/>
    <mergeCell ref="R50:R58"/>
    <mergeCell ref="S50:S52"/>
    <mergeCell ref="S56:S58"/>
    <mergeCell ref="T50:T52"/>
    <mergeCell ref="Y50:Y52"/>
    <mergeCell ref="Z50:Z58"/>
    <mergeCell ref="AB50:AB52"/>
    <mergeCell ref="AC50:AC58"/>
    <mergeCell ref="AB53:AB55"/>
    <mergeCell ref="T56:T58"/>
    <mergeCell ref="Y56:Y58"/>
    <mergeCell ref="AB56:AB58"/>
    <mergeCell ref="C44:C46"/>
    <mergeCell ref="F44:F46"/>
    <mergeCell ref="H44:H46"/>
    <mergeCell ref="I44:I46"/>
    <mergeCell ref="N44:N46"/>
    <mergeCell ref="Q44:Q46"/>
    <mergeCell ref="S44:S46"/>
    <mergeCell ref="T44:T46"/>
    <mergeCell ref="Y44:Y46"/>
    <mergeCell ref="BQ41:BQ43"/>
    <mergeCell ref="BR41:BR49"/>
    <mergeCell ref="BT41:BT43"/>
    <mergeCell ref="BU41:BU49"/>
    <mergeCell ref="BV41:BV43"/>
    <mergeCell ref="BW41:BW43"/>
    <mergeCell ref="BQ44:BQ46"/>
    <mergeCell ref="BT44:BT46"/>
    <mergeCell ref="BV44:BV46"/>
    <mergeCell ref="BW44:BW46"/>
    <mergeCell ref="BW47:BW49"/>
    <mergeCell ref="BQ47:BQ49"/>
    <mergeCell ref="BT47:BT49"/>
    <mergeCell ref="BV47:BV49"/>
    <mergeCell ref="AX44:AX46"/>
    <mergeCell ref="AZ44:AZ46"/>
    <mergeCell ref="BA44:BA46"/>
    <mergeCell ref="BF44:BF46"/>
    <mergeCell ref="AN41:AN49"/>
    <mergeCell ref="AO41:AO43"/>
    <mergeCell ref="AP41:AP43"/>
    <mergeCell ref="AU41:AU43"/>
    <mergeCell ref="AV41:AV49"/>
    <mergeCell ref="AO44:AO46"/>
    <mergeCell ref="AP44:AP46"/>
    <mergeCell ref="AU44:AU46"/>
    <mergeCell ref="AU47:AU49"/>
    <mergeCell ref="BF47:BF49"/>
    <mergeCell ref="AD41:AD43"/>
    <mergeCell ref="AE41:AE43"/>
    <mergeCell ref="AJ41:AJ43"/>
    <mergeCell ref="AK41:AK49"/>
    <mergeCell ref="AM41:AM43"/>
    <mergeCell ref="AD44:AD46"/>
    <mergeCell ref="AE44:AE46"/>
    <mergeCell ref="AJ44:AJ46"/>
    <mergeCell ref="AM44:AM46"/>
    <mergeCell ref="BL32:BL34"/>
    <mergeCell ref="BI35:BI37"/>
    <mergeCell ref="BK35:BK37"/>
    <mergeCell ref="BL35:BL37"/>
    <mergeCell ref="BL38:BL40"/>
    <mergeCell ref="AX32:AX34"/>
    <mergeCell ref="AY32:AY40"/>
    <mergeCell ref="AZ32:AZ34"/>
    <mergeCell ref="BA32:BA34"/>
    <mergeCell ref="BF32:BF34"/>
    <mergeCell ref="BI38:BI40"/>
    <mergeCell ref="BK38:BK40"/>
    <mergeCell ref="AD38:AD40"/>
    <mergeCell ref="AE38:AE40"/>
    <mergeCell ref="AJ38:AJ40"/>
    <mergeCell ref="AM38:AM40"/>
    <mergeCell ref="AO38:AO40"/>
    <mergeCell ref="AP38:AP40"/>
    <mergeCell ref="C38:C40"/>
    <mergeCell ref="F38:F40"/>
    <mergeCell ref="H38:H40"/>
    <mergeCell ref="I38:I40"/>
    <mergeCell ref="N38:N40"/>
    <mergeCell ref="Q38:Q40"/>
    <mergeCell ref="BG32:BG40"/>
    <mergeCell ref="BI32:BI34"/>
    <mergeCell ref="BJ32:BJ40"/>
    <mergeCell ref="BK32:BK34"/>
    <mergeCell ref="C41:C43"/>
    <mergeCell ref="D41:D49"/>
    <mergeCell ref="F41:F43"/>
    <mergeCell ref="G41:G49"/>
    <mergeCell ref="H41:H43"/>
    <mergeCell ref="I41:I43"/>
    <mergeCell ref="AX38:AX40"/>
    <mergeCell ref="AZ38:AZ40"/>
    <mergeCell ref="BA38:BA40"/>
    <mergeCell ref="N41:N43"/>
    <mergeCell ref="O41:O49"/>
    <mergeCell ref="Q41:Q43"/>
    <mergeCell ref="R41:R49"/>
    <mergeCell ref="S41:S43"/>
    <mergeCell ref="S47:S49"/>
    <mergeCell ref="T41:T43"/>
    <mergeCell ref="Y41:Y43"/>
    <mergeCell ref="Z41:Z49"/>
    <mergeCell ref="AB41:AB43"/>
    <mergeCell ref="AC41:AC49"/>
    <mergeCell ref="AB44:AB46"/>
    <mergeCell ref="T47:T49"/>
    <mergeCell ref="Y47:Y49"/>
    <mergeCell ref="AB47:AB49"/>
    <mergeCell ref="C35:C37"/>
    <mergeCell ref="F35:F37"/>
    <mergeCell ref="H35:H37"/>
    <mergeCell ref="I35:I37"/>
    <mergeCell ref="N35:N37"/>
    <mergeCell ref="Q35:Q37"/>
    <mergeCell ref="S35:S37"/>
    <mergeCell ref="T35:T37"/>
    <mergeCell ref="Y35:Y37"/>
    <mergeCell ref="BQ32:BQ34"/>
    <mergeCell ref="BR32:BR40"/>
    <mergeCell ref="BT32:BT34"/>
    <mergeCell ref="BU32:BU40"/>
    <mergeCell ref="BV32:BV34"/>
    <mergeCell ref="BW32:BW34"/>
    <mergeCell ref="BQ35:BQ37"/>
    <mergeCell ref="BT35:BT37"/>
    <mergeCell ref="BV35:BV37"/>
    <mergeCell ref="BW35:BW37"/>
    <mergeCell ref="BW38:BW40"/>
    <mergeCell ref="BQ38:BQ40"/>
    <mergeCell ref="BT38:BT40"/>
    <mergeCell ref="BV38:BV40"/>
    <mergeCell ref="AX35:AX37"/>
    <mergeCell ref="AZ35:AZ37"/>
    <mergeCell ref="BA35:BA37"/>
    <mergeCell ref="BF35:BF37"/>
    <mergeCell ref="AN32:AN40"/>
    <mergeCell ref="AO32:AO34"/>
    <mergeCell ref="AP32:AP34"/>
    <mergeCell ref="AU32:AU34"/>
    <mergeCell ref="AV32:AV40"/>
    <mergeCell ref="AO35:AO37"/>
    <mergeCell ref="AP35:AP37"/>
    <mergeCell ref="AU35:AU37"/>
    <mergeCell ref="AU38:AU40"/>
    <mergeCell ref="BF38:BF40"/>
    <mergeCell ref="AD32:AD34"/>
    <mergeCell ref="AE32:AE34"/>
    <mergeCell ref="AJ32:AJ34"/>
    <mergeCell ref="AK32:AK40"/>
    <mergeCell ref="AM32:AM34"/>
    <mergeCell ref="AD35:AD37"/>
    <mergeCell ref="AE35:AE37"/>
    <mergeCell ref="AJ35:AJ37"/>
    <mergeCell ref="AM35:AM37"/>
    <mergeCell ref="T32:T34"/>
    <mergeCell ref="Y32:Y34"/>
    <mergeCell ref="Z32:Z40"/>
    <mergeCell ref="AB32:AB34"/>
    <mergeCell ref="AC32:AC40"/>
    <mergeCell ref="AB35:AB37"/>
    <mergeCell ref="T38:T40"/>
    <mergeCell ref="Y38:Y40"/>
    <mergeCell ref="AB38:AB40"/>
    <mergeCell ref="N32:N34"/>
    <mergeCell ref="O32:O40"/>
    <mergeCell ref="Q32:Q34"/>
    <mergeCell ref="R32:R40"/>
    <mergeCell ref="S32:S34"/>
    <mergeCell ref="S38:S40"/>
    <mergeCell ref="BQ29:BQ31"/>
    <mergeCell ref="BT29:BT31"/>
    <mergeCell ref="BV29:BV31"/>
    <mergeCell ref="AN23:AN31"/>
    <mergeCell ref="AO23:AO25"/>
    <mergeCell ref="AP23:AP25"/>
    <mergeCell ref="AU23:AU25"/>
    <mergeCell ref="AV23:AV31"/>
    <mergeCell ref="AO26:AO28"/>
    <mergeCell ref="AP26:AP28"/>
    <mergeCell ref="AU26:AU28"/>
    <mergeCell ref="AU29:AU31"/>
    <mergeCell ref="AD23:AD25"/>
    <mergeCell ref="AE23:AE25"/>
    <mergeCell ref="AJ23:AJ25"/>
    <mergeCell ref="AK23:AK31"/>
    <mergeCell ref="AM23:AM25"/>
    <mergeCell ref="AD26:AD28"/>
    <mergeCell ref="S26:S28"/>
    <mergeCell ref="T26:T28"/>
    <mergeCell ref="Y26:Y28"/>
    <mergeCell ref="BW29:BW31"/>
    <mergeCell ref="C32:C34"/>
    <mergeCell ref="D32:D40"/>
    <mergeCell ref="F32:F34"/>
    <mergeCell ref="G32:G40"/>
    <mergeCell ref="H32:H34"/>
    <mergeCell ref="I32:I34"/>
    <mergeCell ref="AX29:AX31"/>
    <mergeCell ref="AZ29:AZ31"/>
    <mergeCell ref="BA29:BA31"/>
    <mergeCell ref="BF29:BF31"/>
    <mergeCell ref="BI29:BI31"/>
    <mergeCell ref="BK29:BK31"/>
    <mergeCell ref="AD29:AD31"/>
    <mergeCell ref="AE29:AE31"/>
    <mergeCell ref="AJ29:AJ31"/>
    <mergeCell ref="AM29:AM31"/>
    <mergeCell ref="AO29:AO31"/>
    <mergeCell ref="AP29:AP31"/>
    <mergeCell ref="BG23:BG31"/>
    <mergeCell ref="BI23:BI25"/>
    <mergeCell ref="BQ23:BQ25"/>
    <mergeCell ref="BR23:BR31"/>
    <mergeCell ref="BT23:BT25"/>
    <mergeCell ref="BU23:BU31"/>
    <mergeCell ref="BV23:BV25"/>
    <mergeCell ref="BW23:BW25"/>
    <mergeCell ref="BQ26:BQ28"/>
    <mergeCell ref="BT26:BT28"/>
    <mergeCell ref="BV26:BV28"/>
    <mergeCell ref="BW26:BW28"/>
    <mergeCell ref="BI26:BI28"/>
    <mergeCell ref="BK26:BK28"/>
    <mergeCell ref="BL26:BL28"/>
    <mergeCell ref="BL29:BL31"/>
    <mergeCell ref="AX23:AX25"/>
    <mergeCell ref="AY23:AY31"/>
    <mergeCell ref="AZ23:AZ25"/>
    <mergeCell ref="BA23:BA25"/>
    <mergeCell ref="BF23:BF25"/>
    <mergeCell ref="AX26:AX28"/>
    <mergeCell ref="AZ26:AZ28"/>
    <mergeCell ref="BA26:BA28"/>
    <mergeCell ref="BF26:BF28"/>
    <mergeCell ref="BJ23:BJ31"/>
    <mergeCell ref="BK23:BK25"/>
    <mergeCell ref="BL23:BL25"/>
    <mergeCell ref="AE26:AE28"/>
    <mergeCell ref="AJ26:AJ28"/>
    <mergeCell ref="AM26:AM28"/>
    <mergeCell ref="T23:T25"/>
    <mergeCell ref="Y23:Y25"/>
    <mergeCell ref="Z23:Z31"/>
    <mergeCell ref="AB23:AB25"/>
    <mergeCell ref="AC23:AC31"/>
    <mergeCell ref="AB26:AB28"/>
    <mergeCell ref="T29:T31"/>
    <mergeCell ref="Y29:Y31"/>
    <mergeCell ref="AB29:AB31"/>
    <mergeCell ref="N23:N25"/>
    <mergeCell ref="O23:O31"/>
    <mergeCell ref="Q23:Q25"/>
    <mergeCell ref="R23:R31"/>
    <mergeCell ref="S23:S25"/>
    <mergeCell ref="N29:N31"/>
    <mergeCell ref="Q29:Q31"/>
    <mergeCell ref="S29:S31"/>
    <mergeCell ref="C23:C25"/>
    <mergeCell ref="D23:D31"/>
    <mergeCell ref="F23:F25"/>
    <mergeCell ref="G23:G31"/>
    <mergeCell ref="H23:H25"/>
    <mergeCell ref="I23:I25"/>
    <mergeCell ref="C29:C31"/>
    <mergeCell ref="F29:F31"/>
    <mergeCell ref="H29:H31"/>
    <mergeCell ref="I29:I31"/>
    <mergeCell ref="C26:C28"/>
    <mergeCell ref="F26:F28"/>
    <mergeCell ref="H26:H28"/>
    <mergeCell ref="I26:I28"/>
    <mergeCell ref="N26:N28"/>
    <mergeCell ref="Q26:Q28"/>
    <mergeCell ref="C20:C22"/>
    <mergeCell ref="F20:F22"/>
    <mergeCell ref="H20:H22"/>
    <mergeCell ref="I20:I22"/>
    <mergeCell ref="N20:N22"/>
    <mergeCell ref="Q20:Q22"/>
    <mergeCell ref="BI20:BI22"/>
    <mergeCell ref="BK20:BK22"/>
    <mergeCell ref="BL20:BL22"/>
    <mergeCell ref="AP20:AP22"/>
    <mergeCell ref="AU20:AU22"/>
    <mergeCell ref="AX20:AX22"/>
    <mergeCell ref="AZ20:AZ22"/>
    <mergeCell ref="BA20:BA22"/>
    <mergeCell ref="BF20:BF22"/>
    <mergeCell ref="C17:C19"/>
    <mergeCell ref="F17:F19"/>
    <mergeCell ref="H17:H19"/>
    <mergeCell ref="I17:I19"/>
    <mergeCell ref="N17:N19"/>
    <mergeCell ref="Q17:Q19"/>
    <mergeCell ref="BR14:BR22"/>
    <mergeCell ref="BT14:BT16"/>
    <mergeCell ref="BU14:BU22"/>
    <mergeCell ref="AY14:AY22"/>
    <mergeCell ref="AZ14:AZ16"/>
    <mergeCell ref="BA14:BA16"/>
    <mergeCell ref="BF14:BF16"/>
    <mergeCell ref="BG14:BG22"/>
    <mergeCell ref="AZ17:AZ19"/>
    <mergeCell ref="BA17:BA19"/>
    <mergeCell ref="BF17:BF19"/>
    <mergeCell ref="AO14:AO16"/>
    <mergeCell ref="AP14:AP16"/>
    <mergeCell ref="AU14:AU16"/>
    <mergeCell ref="AV14:AV22"/>
    <mergeCell ref="AX14:AX16"/>
    <mergeCell ref="AO17:AO19"/>
    <mergeCell ref="AP17:AP19"/>
    <mergeCell ref="BV14:BV16"/>
    <mergeCell ref="BW14:BW16"/>
    <mergeCell ref="BT17:BT19"/>
    <mergeCell ref="BV17:BV19"/>
    <mergeCell ref="BW17:BW19"/>
    <mergeCell ref="BW20:BW22"/>
    <mergeCell ref="BI14:BI16"/>
    <mergeCell ref="BJ14:BJ22"/>
    <mergeCell ref="BK14:BK16"/>
    <mergeCell ref="BL14:BL16"/>
    <mergeCell ref="BQ14:BQ16"/>
    <mergeCell ref="BI17:BI19"/>
    <mergeCell ref="BK17:BK19"/>
    <mergeCell ref="BL17:BL19"/>
    <mergeCell ref="BQ17:BQ19"/>
    <mergeCell ref="BQ20:BQ22"/>
    <mergeCell ref="BT20:BT22"/>
    <mergeCell ref="BV20:BV22"/>
    <mergeCell ref="AU17:AU19"/>
    <mergeCell ref="AX17:AX19"/>
    <mergeCell ref="AE14:AE16"/>
    <mergeCell ref="AJ14:AJ16"/>
    <mergeCell ref="AK14:AK22"/>
    <mergeCell ref="AM14:AM16"/>
    <mergeCell ref="AN14:AN22"/>
    <mergeCell ref="AE17:AE19"/>
    <mergeCell ref="AJ17:AJ19"/>
    <mergeCell ref="AM17:AM19"/>
    <mergeCell ref="AE20:AE22"/>
    <mergeCell ref="AJ20:AJ22"/>
    <mergeCell ref="AM20:AM22"/>
    <mergeCell ref="AO20:AO22"/>
    <mergeCell ref="Y14:Y16"/>
    <mergeCell ref="Z14:Z22"/>
    <mergeCell ref="AB14:AB16"/>
    <mergeCell ref="AC14:AC22"/>
    <mergeCell ref="AD14:AD16"/>
    <mergeCell ref="Y17:Y19"/>
    <mergeCell ref="AB17:AB19"/>
    <mergeCell ref="AD17:AD19"/>
    <mergeCell ref="Y20:Y22"/>
    <mergeCell ref="AB20:AB22"/>
    <mergeCell ref="AD20:AD22"/>
    <mergeCell ref="N14:N16"/>
    <mergeCell ref="O14:O22"/>
    <mergeCell ref="Q14:Q16"/>
    <mergeCell ref="R14:R22"/>
    <mergeCell ref="S14:S16"/>
    <mergeCell ref="T14:T16"/>
    <mergeCell ref="S17:S19"/>
    <mergeCell ref="T17:T19"/>
    <mergeCell ref="S20:S22"/>
    <mergeCell ref="T20:T22"/>
    <mergeCell ref="BT11:BT13"/>
    <mergeCell ref="BV11:BV13"/>
    <mergeCell ref="BW11:BW13"/>
    <mergeCell ref="C14:C16"/>
    <mergeCell ref="D14:D22"/>
    <mergeCell ref="F14:F16"/>
    <mergeCell ref="G14:G22"/>
    <mergeCell ref="H14:H16"/>
    <mergeCell ref="I14:I16"/>
    <mergeCell ref="AZ11:AZ13"/>
    <mergeCell ref="BA11:BA13"/>
    <mergeCell ref="BF11:BF13"/>
    <mergeCell ref="BI11:BI13"/>
    <mergeCell ref="BK11:BK13"/>
    <mergeCell ref="BL11:BL13"/>
    <mergeCell ref="AE11:AE13"/>
    <mergeCell ref="AJ11:AJ13"/>
    <mergeCell ref="AM11:AM13"/>
    <mergeCell ref="AO11:AO13"/>
    <mergeCell ref="AP11:AP13"/>
    <mergeCell ref="AU11:AU13"/>
    <mergeCell ref="AN5:AN13"/>
    <mergeCell ref="AO5:AO7"/>
    <mergeCell ref="AP5:AP7"/>
    <mergeCell ref="BW8:BW10"/>
    <mergeCell ref="C11:C13"/>
    <mergeCell ref="F11:F13"/>
    <mergeCell ref="H11:H13"/>
    <mergeCell ref="I11:I13"/>
    <mergeCell ref="N11:N13"/>
    <mergeCell ref="Q11:Q13"/>
    <mergeCell ref="S11:S13"/>
    <mergeCell ref="T11:T13"/>
    <mergeCell ref="Y11:Y13"/>
    <mergeCell ref="BF8:BF10"/>
    <mergeCell ref="BI8:BI10"/>
    <mergeCell ref="BK8:BK10"/>
    <mergeCell ref="BL8:BL10"/>
    <mergeCell ref="AV5:AV13"/>
    <mergeCell ref="AX5:AX7"/>
    <mergeCell ref="AY5:AY13"/>
    <mergeCell ref="AZ5:AZ7"/>
    <mergeCell ref="BA5:BA7"/>
    <mergeCell ref="AX8:AX10"/>
    <mergeCell ref="AZ8:AZ10"/>
    <mergeCell ref="BA8:BA10"/>
    <mergeCell ref="AX11:AX13"/>
    <mergeCell ref="AM5:AM7"/>
    <mergeCell ref="BW5:BW7"/>
    <mergeCell ref="C8:C10"/>
    <mergeCell ref="F8:F10"/>
    <mergeCell ref="H8:H10"/>
    <mergeCell ref="I8:I10"/>
    <mergeCell ref="N8:N10"/>
    <mergeCell ref="Q8:Q10"/>
    <mergeCell ref="S8:S10"/>
    <mergeCell ref="T8:T10"/>
    <mergeCell ref="BQ5:BQ7"/>
    <mergeCell ref="BR5:BR13"/>
    <mergeCell ref="BT5:BT7"/>
    <mergeCell ref="BU5:BU13"/>
    <mergeCell ref="BV5:BV7"/>
    <mergeCell ref="BQ8:BQ10"/>
    <mergeCell ref="BT8:BT10"/>
    <mergeCell ref="BV8:BV10"/>
    <mergeCell ref="BQ11:BQ13"/>
    <mergeCell ref="BF5:BF7"/>
    <mergeCell ref="BG5:BG13"/>
    <mergeCell ref="BI5:BI7"/>
    <mergeCell ref="BJ5:BJ13"/>
    <mergeCell ref="BK5:BK7"/>
    <mergeCell ref="BL5:BL7"/>
    <mergeCell ref="AU5:AU7"/>
    <mergeCell ref="AM8:AM10"/>
    <mergeCell ref="AO8:AO10"/>
    <mergeCell ref="AP8:AP10"/>
    <mergeCell ref="AU8:AU10"/>
    <mergeCell ref="AC5:AC13"/>
    <mergeCell ref="AD5:AD7"/>
    <mergeCell ref="AE5:AE7"/>
    <mergeCell ref="AJ5:AJ7"/>
    <mergeCell ref="AK5:AK13"/>
    <mergeCell ref="AD8:AD10"/>
    <mergeCell ref="AE8:AE10"/>
    <mergeCell ref="AJ8:AJ10"/>
    <mergeCell ref="AD11:AD13"/>
    <mergeCell ref="Z5:Z13"/>
    <mergeCell ref="AB5:AB7"/>
    <mergeCell ref="Y8:Y10"/>
    <mergeCell ref="AB8:AB10"/>
    <mergeCell ref="AB11:AB13"/>
    <mergeCell ref="I5:I7"/>
    <mergeCell ref="N5:N7"/>
    <mergeCell ref="O5:O13"/>
    <mergeCell ref="Q5:Q7"/>
    <mergeCell ref="R5:R13"/>
    <mergeCell ref="A1:G2"/>
    <mergeCell ref="C5:C7"/>
    <mergeCell ref="D5:D13"/>
    <mergeCell ref="F5:F7"/>
    <mergeCell ref="G5:G13"/>
    <mergeCell ref="H5:H7"/>
    <mergeCell ref="S5:S7"/>
    <mergeCell ref="T5:T7"/>
    <mergeCell ref="Y5:Y7"/>
  </mergeCells>
  <phoneticPr fontId="4" type="noConversion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0"/>
  <sheetViews>
    <sheetView zoomScale="115" zoomScaleNormal="115" workbookViewId="0">
      <selection activeCell="C25" sqref="C25"/>
    </sheetView>
  </sheetViews>
  <sheetFormatPr defaultRowHeight="14.4" x14ac:dyDescent="0.25"/>
  <cols>
    <col min="1" max="16384" width="8.88671875" style="1"/>
  </cols>
  <sheetData>
    <row r="1" spans="1:10" ht="43.2" customHeight="1" x14ac:dyDescent="0.25">
      <c r="A1" s="52" t="s">
        <v>60</v>
      </c>
      <c r="B1" s="52"/>
      <c r="C1" s="52"/>
      <c r="D1" s="52"/>
      <c r="E1" s="52"/>
      <c r="F1" s="52"/>
      <c r="G1" s="52"/>
      <c r="H1" s="52"/>
      <c r="I1" s="52"/>
      <c r="J1" s="53"/>
    </row>
    <row r="2" spans="1:10" ht="45" customHeight="1" x14ac:dyDescent="0.25">
      <c r="A2" s="52"/>
      <c r="B2" s="52"/>
      <c r="C2" s="52"/>
      <c r="D2" s="52"/>
      <c r="E2" s="52"/>
      <c r="F2" s="52"/>
      <c r="G2" s="52"/>
      <c r="H2" s="52"/>
      <c r="I2" s="52"/>
      <c r="J2" s="53"/>
    </row>
    <row r="3" spans="1:10" x14ac:dyDescent="0.25">
      <c r="A3" s="54"/>
      <c r="B3" s="55"/>
      <c r="C3" s="55"/>
      <c r="D3" s="55"/>
      <c r="E3" s="55"/>
      <c r="F3" s="55"/>
      <c r="G3" s="55"/>
      <c r="H3" s="55"/>
      <c r="I3" s="55"/>
      <c r="J3" s="56"/>
    </row>
    <row r="4" spans="1:10" x14ac:dyDescent="0.25">
      <c r="A4" s="57"/>
      <c r="B4" s="58"/>
      <c r="C4" s="58"/>
      <c r="D4" s="58"/>
      <c r="E4" s="58"/>
      <c r="F4" s="58"/>
      <c r="G4" s="58"/>
      <c r="H4" s="58"/>
      <c r="I4" s="58"/>
      <c r="J4" s="59"/>
    </row>
    <row r="5" spans="1:10" x14ac:dyDescent="0.25">
      <c r="A5" s="57"/>
      <c r="B5" s="58"/>
      <c r="C5" s="58"/>
      <c r="D5" s="58"/>
      <c r="E5" s="58"/>
      <c r="F5" s="58"/>
      <c r="G5" s="58"/>
      <c r="H5" s="58"/>
      <c r="I5" s="58"/>
      <c r="J5" s="59"/>
    </row>
    <row r="6" spans="1:10" x14ac:dyDescent="0.25">
      <c r="A6" s="57"/>
      <c r="B6" s="58"/>
      <c r="C6" s="58"/>
      <c r="D6" s="58"/>
      <c r="E6" s="58"/>
      <c r="F6" s="58"/>
      <c r="G6" s="58"/>
      <c r="H6" s="58"/>
      <c r="I6" s="58"/>
      <c r="J6" s="59"/>
    </row>
    <row r="7" spans="1:10" x14ac:dyDescent="0.25">
      <c r="A7" s="57"/>
      <c r="B7" s="58"/>
      <c r="C7" s="58"/>
      <c r="D7" s="58"/>
      <c r="E7" s="58"/>
      <c r="F7" s="58"/>
      <c r="G7" s="58"/>
      <c r="H7" s="58"/>
      <c r="I7" s="58"/>
      <c r="J7" s="59"/>
    </row>
    <row r="8" spans="1:10" x14ac:dyDescent="0.25">
      <c r="A8" s="57"/>
      <c r="B8" s="58"/>
      <c r="C8" s="58"/>
      <c r="D8" s="58"/>
      <c r="E8" s="58"/>
      <c r="F8" s="58"/>
      <c r="G8" s="58"/>
      <c r="H8" s="58"/>
      <c r="I8" s="58"/>
      <c r="J8" s="59"/>
    </row>
    <row r="9" spans="1:10" x14ac:dyDescent="0.25">
      <c r="A9" s="57"/>
      <c r="B9" s="58"/>
      <c r="C9" s="58"/>
      <c r="D9" s="58"/>
      <c r="E9" s="58"/>
      <c r="F9" s="58"/>
      <c r="G9" s="58"/>
      <c r="H9" s="58"/>
      <c r="I9" s="58"/>
      <c r="J9" s="59"/>
    </row>
    <row r="10" spans="1:10" x14ac:dyDescent="0.25">
      <c r="A10" s="57"/>
      <c r="B10" s="58"/>
      <c r="C10" s="58"/>
      <c r="D10" s="58"/>
      <c r="E10" s="58"/>
      <c r="F10" s="58"/>
      <c r="G10" s="58"/>
      <c r="H10" s="58"/>
      <c r="I10" s="58"/>
      <c r="J10" s="59"/>
    </row>
    <row r="11" spans="1:10" x14ac:dyDescent="0.25">
      <c r="A11" s="57"/>
      <c r="B11" s="58"/>
      <c r="C11" s="58"/>
      <c r="D11" s="58"/>
      <c r="E11" s="58"/>
      <c r="F11" s="58"/>
      <c r="G11" s="58"/>
      <c r="H11" s="58"/>
      <c r="I11" s="58"/>
      <c r="J11" s="59"/>
    </row>
    <row r="12" spans="1:10" x14ac:dyDescent="0.25">
      <c r="A12" s="57"/>
      <c r="B12" s="58"/>
      <c r="C12" s="58"/>
      <c r="D12" s="58"/>
      <c r="E12" s="58"/>
      <c r="F12" s="58"/>
      <c r="G12" s="58"/>
      <c r="H12" s="58"/>
      <c r="I12" s="58"/>
      <c r="J12" s="59"/>
    </row>
    <row r="13" spans="1:10" x14ac:dyDescent="0.25">
      <c r="A13" s="57"/>
      <c r="B13" s="58"/>
      <c r="C13" s="58"/>
      <c r="D13" s="58"/>
      <c r="E13" s="58"/>
      <c r="F13" s="58"/>
      <c r="G13" s="58"/>
      <c r="H13" s="58"/>
      <c r="I13" s="58"/>
      <c r="J13" s="59"/>
    </row>
    <row r="14" spans="1:10" x14ac:dyDescent="0.25">
      <c r="A14" s="57"/>
      <c r="B14" s="58"/>
      <c r="C14" s="58"/>
      <c r="D14" s="58"/>
      <c r="E14" s="58"/>
      <c r="F14" s="58"/>
      <c r="G14" s="58"/>
      <c r="H14" s="58"/>
      <c r="I14" s="58"/>
      <c r="J14" s="59"/>
    </row>
    <row r="15" spans="1:10" x14ac:dyDescent="0.25">
      <c r="A15" s="57"/>
      <c r="B15" s="58"/>
      <c r="C15" s="58"/>
      <c r="D15" s="58"/>
      <c r="E15" s="58"/>
      <c r="F15" s="58"/>
      <c r="G15" s="58"/>
      <c r="H15" s="58"/>
      <c r="I15" s="58"/>
      <c r="J15" s="59"/>
    </row>
    <row r="16" spans="1:10" x14ac:dyDescent="0.25">
      <c r="A16" s="57"/>
      <c r="B16" s="58"/>
      <c r="C16" s="58"/>
      <c r="D16" s="58"/>
      <c r="E16" s="58"/>
      <c r="F16" s="58"/>
      <c r="G16" s="58"/>
      <c r="H16" s="58"/>
      <c r="I16" s="58"/>
      <c r="J16" s="59"/>
    </row>
    <row r="17" spans="1:10" x14ac:dyDescent="0.25">
      <c r="A17" s="57"/>
      <c r="B17" s="58"/>
      <c r="C17" s="58"/>
      <c r="D17" s="58"/>
      <c r="E17" s="58"/>
      <c r="F17" s="58"/>
      <c r="G17" s="58"/>
      <c r="H17" s="58"/>
      <c r="I17" s="58"/>
      <c r="J17" s="59"/>
    </row>
    <row r="18" spans="1:10" x14ac:dyDescent="0.25">
      <c r="A18" s="60"/>
      <c r="B18" s="61"/>
      <c r="C18" s="61"/>
      <c r="D18" s="61"/>
      <c r="E18" s="61"/>
      <c r="F18" s="61"/>
      <c r="G18" s="61"/>
      <c r="H18" s="61"/>
      <c r="I18" s="61"/>
      <c r="J18" s="62"/>
    </row>
    <row r="19" spans="1:10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</row>
    <row r="20" spans="1:10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</row>
    <row r="21" spans="1:10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</row>
    <row r="22" spans="1:10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</row>
    <row r="23" spans="1:10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</row>
    <row r="24" spans="1:10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</row>
    <row r="25" spans="1:10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</row>
    <row r="26" spans="1:10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</row>
    <row r="27" spans="1:10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</row>
    <row r="28" spans="1:10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</row>
    <row r="29" spans="1:10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</row>
    <row r="30" spans="1:10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</row>
    <row r="31" spans="1:10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</row>
    <row r="32" spans="1:10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</row>
    <row r="33" spans="1:10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</row>
    <row r="34" spans="1:10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</row>
    <row r="35" spans="1:10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</row>
    <row r="36" spans="1:10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</row>
    <row r="37" spans="1:10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</row>
    <row r="38" spans="1:10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</row>
    <row r="39" spans="1:10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</row>
    <row r="40" spans="1:10" x14ac:dyDescent="0.25">
      <c r="A40" s="14"/>
      <c r="B40" s="14"/>
      <c r="C40" s="14"/>
      <c r="D40" s="14"/>
      <c r="E40" s="14"/>
      <c r="F40" s="14"/>
      <c r="G40" s="14"/>
      <c r="H40" s="14"/>
      <c r="I40" s="14"/>
      <c r="J40" s="14"/>
    </row>
    <row r="41" spans="1:10" x14ac:dyDescent="0.25">
      <c r="A41" s="14"/>
      <c r="B41" s="14"/>
      <c r="C41" s="14"/>
      <c r="D41" s="14"/>
      <c r="E41" s="14"/>
      <c r="F41" s="14"/>
      <c r="G41" s="14"/>
      <c r="H41" s="14"/>
      <c r="I41" s="14"/>
      <c r="J41" s="14"/>
    </row>
    <row r="42" spans="1:10" x14ac:dyDescent="0.25">
      <c r="A42" s="14"/>
      <c r="B42" s="14"/>
      <c r="C42" s="14"/>
      <c r="D42" s="14"/>
      <c r="E42" s="14"/>
      <c r="F42" s="14"/>
      <c r="G42" s="14"/>
      <c r="H42" s="14"/>
      <c r="I42" s="14"/>
      <c r="J42" s="14"/>
    </row>
    <row r="43" spans="1:10" x14ac:dyDescent="0.25">
      <c r="A43" s="14"/>
      <c r="B43" s="14"/>
      <c r="C43" s="14"/>
      <c r="D43" s="14"/>
      <c r="E43" s="14"/>
      <c r="F43" s="14"/>
      <c r="G43" s="14"/>
      <c r="H43" s="14"/>
      <c r="I43" s="14"/>
      <c r="J43" s="14"/>
    </row>
    <row r="44" spans="1:10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</row>
    <row r="45" spans="1:10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</row>
    <row r="46" spans="1:10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</row>
    <row r="47" spans="1:10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</row>
    <row r="48" spans="1:10" x14ac:dyDescent="0.25">
      <c r="A48" s="14"/>
      <c r="B48" s="14"/>
      <c r="C48" s="14"/>
      <c r="D48" s="14"/>
      <c r="E48" s="14"/>
      <c r="F48" s="14"/>
      <c r="G48" s="14"/>
      <c r="H48" s="14"/>
      <c r="I48" s="14"/>
      <c r="J48" s="14"/>
    </row>
    <row r="49" spans="1:10" x14ac:dyDescent="0.25">
      <c r="A49" s="14"/>
      <c r="B49" s="14"/>
      <c r="C49" s="14"/>
      <c r="D49" s="14"/>
      <c r="E49" s="14"/>
      <c r="F49" s="14"/>
      <c r="G49" s="14"/>
      <c r="H49" s="14"/>
      <c r="I49" s="14"/>
      <c r="J49" s="14"/>
    </row>
    <row r="50" spans="1:10" x14ac:dyDescent="0.25">
      <c r="A50" s="14"/>
      <c r="B50" s="14"/>
      <c r="C50" s="14"/>
      <c r="D50" s="14"/>
      <c r="E50" s="14"/>
      <c r="F50" s="14"/>
      <c r="G50" s="14"/>
      <c r="H50" s="14"/>
      <c r="I50" s="14"/>
      <c r="J50" s="14"/>
    </row>
    <row r="51" spans="1:10" x14ac:dyDescent="0.25">
      <c r="A51" s="14"/>
      <c r="B51" s="14"/>
      <c r="C51" s="14"/>
      <c r="D51" s="14"/>
      <c r="E51" s="14"/>
      <c r="F51" s="14"/>
      <c r="G51" s="14"/>
      <c r="H51" s="14"/>
      <c r="I51" s="14"/>
      <c r="J51" s="14"/>
    </row>
    <row r="52" spans="1:10" x14ac:dyDescent="0.25">
      <c r="A52" s="14"/>
      <c r="B52" s="14"/>
      <c r="C52" s="14"/>
      <c r="D52" s="14"/>
      <c r="E52" s="14"/>
      <c r="F52" s="14"/>
      <c r="G52" s="14"/>
      <c r="H52" s="14"/>
      <c r="I52" s="14"/>
      <c r="J52" s="14"/>
    </row>
    <row r="53" spans="1:10" x14ac:dyDescent="0.25">
      <c r="A53" s="14"/>
      <c r="B53" s="14"/>
      <c r="C53" s="14"/>
      <c r="D53" s="14"/>
      <c r="E53" s="14"/>
      <c r="F53" s="14"/>
      <c r="G53" s="14"/>
      <c r="H53" s="14"/>
      <c r="I53" s="14"/>
      <c r="J53" s="14"/>
    </row>
    <row r="54" spans="1:10" x14ac:dyDescent="0.25">
      <c r="A54" s="14"/>
      <c r="B54" s="14"/>
      <c r="C54" s="14"/>
      <c r="D54" s="14"/>
      <c r="E54" s="14"/>
      <c r="F54" s="14"/>
      <c r="G54" s="14"/>
      <c r="H54" s="14"/>
      <c r="I54" s="14"/>
      <c r="J54" s="14"/>
    </row>
    <row r="55" spans="1:10" x14ac:dyDescent="0.25">
      <c r="A55" s="14"/>
      <c r="B55" s="14"/>
      <c r="C55" s="14"/>
      <c r="D55" s="14"/>
      <c r="E55" s="14"/>
      <c r="F55" s="14"/>
      <c r="G55" s="14"/>
      <c r="H55" s="14"/>
      <c r="I55" s="14"/>
      <c r="J55" s="14"/>
    </row>
    <row r="56" spans="1:10" x14ac:dyDescent="0.25">
      <c r="A56" s="14"/>
      <c r="B56" s="14"/>
      <c r="C56" s="14"/>
      <c r="D56" s="14"/>
      <c r="E56" s="14"/>
      <c r="F56" s="14"/>
      <c r="G56" s="14"/>
      <c r="H56" s="14"/>
      <c r="I56" s="14"/>
      <c r="J56" s="14"/>
    </row>
    <row r="57" spans="1:10" x14ac:dyDescent="0.25">
      <c r="A57" s="14"/>
      <c r="B57" s="14"/>
      <c r="C57" s="14"/>
      <c r="D57" s="14"/>
      <c r="E57" s="14"/>
      <c r="F57" s="14"/>
      <c r="G57" s="14"/>
      <c r="H57" s="14"/>
      <c r="I57" s="14"/>
      <c r="J57" s="14"/>
    </row>
    <row r="58" spans="1:10" x14ac:dyDescent="0.25">
      <c r="A58" s="14"/>
      <c r="B58" s="14"/>
      <c r="C58" s="14"/>
      <c r="D58" s="14"/>
      <c r="E58" s="14"/>
      <c r="F58" s="14"/>
      <c r="G58" s="14"/>
      <c r="H58" s="14"/>
      <c r="I58" s="14"/>
      <c r="J58" s="14"/>
    </row>
    <row r="59" spans="1:10" x14ac:dyDescent="0.25">
      <c r="A59" s="14"/>
      <c r="B59" s="14"/>
      <c r="C59" s="14"/>
      <c r="D59" s="14"/>
      <c r="E59" s="14"/>
      <c r="F59" s="14"/>
      <c r="G59" s="14"/>
      <c r="H59" s="14"/>
      <c r="I59" s="14"/>
      <c r="J59" s="14"/>
    </row>
    <row r="60" spans="1:10" x14ac:dyDescent="0.25">
      <c r="A60" s="14"/>
      <c r="B60" s="14"/>
      <c r="C60" s="14"/>
      <c r="D60" s="14"/>
      <c r="E60" s="14"/>
      <c r="F60" s="14"/>
      <c r="G60" s="14"/>
      <c r="H60" s="14"/>
      <c r="I60" s="14"/>
      <c r="J60" s="14"/>
    </row>
  </sheetData>
  <mergeCells count="2">
    <mergeCell ref="A1:J2"/>
    <mergeCell ref="A3:J18"/>
  </mergeCells>
  <phoneticPr fontId="4" type="noConversion"/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workbookViewId="0">
      <selection sqref="A1:K1"/>
    </sheetView>
  </sheetViews>
  <sheetFormatPr defaultRowHeight="14.4" x14ac:dyDescent="0.25"/>
  <cols>
    <col min="1" max="10" width="8.88671875" style="1"/>
    <col min="11" max="11" width="16.6640625" style="1" customWidth="1"/>
    <col min="12" max="16384" width="8.88671875" style="1"/>
  </cols>
  <sheetData>
    <row r="1" spans="1:11" ht="123" customHeight="1" x14ac:dyDescent="0.25">
      <c r="A1" s="63" t="s">
        <v>249</v>
      </c>
      <c r="B1" s="64"/>
      <c r="C1" s="64"/>
      <c r="D1" s="64"/>
      <c r="E1" s="64"/>
      <c r="F1" s="64"/>
      <c r="G1" s="64"/>
      <c r="H1" s="64"/>
      <c r="I1" s="64"/>
      <c r="J1" s="64"/>
      <c r="K1" s="65"/>
    </row>
    <row r="2" spans="1:11" x14ac:dyDescent="0.25">
      <c r="A2" s="54"/>
      <c r="B2" s="55"/>
      <c r="C2" s="55"/>
      <c r="D2" s="55"/>
      <c r="E2" s="55"/>
      <c r="F2" s="55"/>
      <c r="G2" s="55"/>
      <c r="H2" s="55"/>
      <c r="I2" s="55"/>
      <c r="J2" s="55"/>
      <c r="K2" s="56"/>
    </row>
    <row r="3" spans="1:11" x14ac:dyDescent="0.25">
      <c r="A3" s="57"/>
      <c r="B3" s="58"/>
      <c r="C3" s="58"/>
      <c r="D3" s="58"/>
      <c r="E3" s="58"/>
      <c r="F3" s="58"/>
      <c r="G3" s="58"/>
      <c r="H3" s="58"/>
      <c r="I3" s="58"/>
      <c r="J3" s="58"/>
      <c r="K3" s="59"/>
    </row>
    <row r="4" spans="1:11" x14ac:dyDescent="0.25">
      <c r="A4" s="57"/>
      <c r="B4" s="58"/>
      <c r="C4" s="58"/>
      <c r="D4" s="58"/>
      <c r="E4" s="58"/>
      <c r="F4" s="58"/>
      <c r="G4" s="58"/>
      <c r="H4" s="58"/>
      <c r="I4" s="58"/>
      <c r="J4" s="58"/>
      <c r="K4" s="59"/>
    </row>
    <row r="5" spans="1:11" x14ac:dyDescent="0.25">
      <c r="A5" s="57"/>
      <c r="B5" s="58"/>
      <c r="C5" s="58"/>
      <c r="D5" s="58"/>
      <c r="E5" s="58"/>
      <c r="F5" s="58"/>
      <c r="G5" s="58"/>
      <c r="H5" s="58"/>
      <c r="I5" s="58"/>
      <c r="J5" s="58"/>
      <c r="K5" s="59"/>
    </row>
    <row r="6" spans="1:11" x14ac:dyDescent="0.25">
      <c r="A6" s="57"/>
      <c r="B6" s="58"/>
      <c r="C6" s="58"/>
      <c r="D6" s="58"/>
      <c r="E6" s="58"/>
      <c r="F6" s="58"/>
      <c r="G6" s="58"/>
      <c r="H6" s="58"/>
      <c r="I6" s="58"/>
      <c r="J6" s="58"/>
      <c r="K6" s="59"/>
    </row>
    <row r="7" spans="1:11" x14ac:dyDescent="0.25">
      <c r="A7" s="57"/>
      <c r="B7" s="58"/>
      <c r="C7" s="58"/>
      <c r="D7" s="58"/>
      <c r="E7" s="58"/>
      <c r="F7" s="58"/>
      <c r="G7" s="58"/>
      <c r="H7" s="58"/>
      <c r="I7" s="58"/>
      <c r="J7" s="58"/>
      <c r="K7" s="59"/>
    </row>
    <row r="8" spans="1:11" x14ac:dyDescent="0.25">
      <c r="A8" s="57"/>
      <c r="B8" s="58"/>
      <c r="C8" s="58"/>
      <c r="D8" s="58"/>
      <c r="E8" s="58"/>
      <c r="F8" s="58"/>
      <c r="G8" s="58"/>
      <c r="H8" s="58"/>
      <c r="I8" s="58"/>
      <c r="J8" s="58"/>
      <c r="K8" s="59"/>
    </row>
    <row r="9" spans="1:11" x14ac:dyDescent="0.25">
      <c r="A9" s="57"/>
      <c r="B9" s="58"/>
      <c r="C9" s="58"/>
      <c r="D9" s="58"/>
      <c r="E9" s="58"/>
      <c r="F9" s="58"/>
      <c r="G9" s="58"/>
      <c r="H9" s="58"/>
      <c r="I9" s="58"/>
      <c r="J9" s="58"/>
      <c r="K9" s="59"/>
    </row>
    <row r="10" spans="1:11" x14ac:dyDescent="0.25">
      <c r="A10" s="57"/>
      <c r="B10" s="58"/>
      <c r="C10" s="58"/>
      <c r="D10" s="58"/>
      <c r="E10" s="58"/>
      <c r="F10" s="58"/>
      <c r="G10" s="58"/>
      <c r="H10" s="58"/>
      <c r="I10" s="58"/>
      <c r="J10" s="58"/>
      <c r="K10" s="59"/>
    </row>
    <row r="11" spans="1:11" x14ac:dyDescent="0.25">
      <c r="A11" s="57"/>
      <c r="B11" s="58"/>
      <c r="C11" s="58"/>
      <c r="D11" s="58"/>
      <c r="E11" s="58"/>
      <c r="F11" s="58"/>
      <c r="G11" s="58"/>
      <c r="H11" s="58"/>
      <c r="I11" s="58"/>
      <c r="J11" s="58"/>
      <c r="K11" s="59"/>
    </row>
    <row r="12" spans="1:11" x14ac:dyDescent="0.25">
      <c r="A12" s="57"/>
      <c r="B12" s="58"/>
      <c r="C12" s="58"/>
      <c r="D12" s="58"/>
      <c r="E12" s="58"/>
      <c r="F12" s="58"/>
      <c r="G12" s="58"/>
      <c r="H12" s="58"/>
      <c r="I12" s="58"/>
      <c r="J12" s="58"/>
      <c r="K12" s="59"/>
    </row>
    <row r="13" spans="1:11" x14ac:dyDescent="0.25">
      <c r="A13" s="57"/>
      <c r="B13" s="58"/>
      <c r="C13" s="58"/>
      <c r="D13" s="58"/>
      <c r="E13" s="58"/>
      <c r="F13" s="58"/>
      <c r="G13" s="58"/>
      <c r="H13" s="58"/>
      <c r="I13" s="58"/>
      <c r="J13" s="58"/>
      <c r="K13" s="59"/>
    </row>
    <row r="14" spans="1:11" x14ac:dyDescent="0.25">
      <c r="A14" s="57"/>
      <c r="B14" s="58"/>
      <c r="C14" s="58"/>
      <c r="D14" s="58"/>
      <c r="E14" s="58"/>
      <c r="F14" s="58"/>
      <c r="G14" s="58"/>
      <c r="H14" s="58"/>
      <c r="I14" s="58"/>
      <c r="J14" s="58"/>
      <c r="K14" s="59"/>
    </row>
    <row r="15" spans="1:11" x14ac:dyDescent="0.25">
      <c r="A15" s="57"/>
      <c r="B15" s="58"/>
      <c r="C15" s="58"/>
      <c r="D15" s="58"/>
      <c r="E15" s="58"/>
      <c r="F15" s="58"/>
      <c r="G15" s="58"/>
      <c r="H15" s="58"/>
      <c r="I15" s="58"/>
      <c r="J15" s="58"/>
      <c r="K15" s="59"/>
    </row>
    <row r="16" spans="1:11" x14ac:dyDescent="0.25">
      <c r="A16" s="57"/>
      <c r="B16" s="58"/>
      <c r="C16" s="58"/>
      <c r="D16" s="58"/>
      <c r="E16" s="58"/>
      <c r="F16" s="58"/>
      <c r="G16" s="58"/>
      <c r="H16" s="58"/>
      <c r="I16" s="58"/>
      <c r="J16" s="58"/>
      <c r="K16" s="59"/>
    </row>
    <row r="17" spans="1:11" x14ac:dyDescent="0.25">
      <c r="A17" s="57"/>
      <c r="B17" s="58"/>
      <c r="C17" s="58"/>
      <c r="D17" s="58"/>
      <c r="E17" s="58"/>
      <c r="F17" s="58"/>
      <c r="G17" s="58"/>
      <c r="H17" s="58"/>
      <c r="I17" s="58"/>
      <c r="J17" s="58"/>
      <c r="K17" s="59"/>
    </row>
    <row r="18" spans="1:1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9"/>
    </row>
    <row r="19" spans="1:11" x14ac:dyDescent="0.25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9"/>
    </row>
    <row r="20" spans="1:1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9"/>
    </row>
    <row r="21" spans="1:11" x14ac:dyDescent="0.25">
      <c r="A21" s="57"/>
      <c r="B21" s="58"/>
      <c r="C21" s="58"/>
      <c r="D21" s="58"/>
      <c r="E21" s="58"/>
      <c r="F21" s="58"/>
      <c r="G21" s="58"/>
      <c r="H21" s="58"/>
      <c r="I21" s="58"/>
      <c r="J21" s="58"/>
      <c r="K21" s="59"/>
    </row>
    <row r="22" spans="1:11" x14ac:dyDescent="0.25">
      <c r="A22" s="57"/>
      <c r="B22" s="58"/>
      <c r="C22" s="58"/>
      <c r="D22" s="58"/>
      <c r="E22" s="58"/>
      <c r="F22" s="58"/>
      <c r="G22" s="58"/>
      <c r="H22" s="58"/>
      <c r="I22" s="58"/>
      <c r="J22" s="58"/>
      <c r="K22" s="59"/>
    </row>
    <row r="23" spans="1:11" x14ac:dyDescent="0.25">
      <c r="A23" s="57"/>
      <c r="B23" s="58"/>
      <c r="C23" s="58"/>
      <c r="D23" s="58"/>
      <c r="E23" s="58"/>
      <c r="F23" s="58"/>
      <c r="G23" s="58"/>
      <c r="H23" s="58"/>
      <c r="I23" s="58"/>
      <c r="J23" s="58"/>
      <c r="K23" s="59"/>
    </row>
    <row r="24" spans="1:11" x14ac:dyDescent="0.25">
      <c r="A24" s="60"/>
      <c r="B24" s="61"/>
      <c r="C24" s="61"/>
      <c r="D24" s="61"/>
      <c r="E24" s="61"/>
      <c r="F24" s="61"/>
      <c r="G24" s="61"/>
      <c r="H24" s="61"/>
      <c r="I24" s="61"/>
      <c r="J24" s="61"/>
      <c r="K24" s="62"/>
    </row>
    <row r="25" spans="1:11" x14ac:dyDescent="0.25">
      <c r="A25" s="15"/>
      <c r="B25" s="15"/>
      <c r="C25" s="15"/>
      <c r="D25" s="15"/>
      <c r="E25" s="15"/>
      <c r="F25" s="15"/>
      <c r="G25" s="15"/>
      <c r="H25" s="15"/>
      <c r="I25" s="15"/>
      <c r="J25" s="15"/>
      <c r="K25" s="15"/>
    </row>
    <row r="26" spans="1:11" x14ac:dyDescent="0.25">
      <c r="A26" s="15"/>
      <c r="B26" s="15"/>
      <c r="C26" s="15"/>
      <c r="D26" s="15"/>
      <c r="E26" s="15"/>
      <c r="F26" s="15"/>
      <c r="G26" s="15"/>
      <c r="H26" s="15"/>
      <c r="I26" s="15"/>
      <c r="J26" s="15"/>
      <c r="K26" s="15"/>
    </row>
    <row r="27" spans="1:11" x14ac:dyDescent="0.25">
      <c r="A27" s="15"/>
      <c r="B27" s="15"/>
      <c r="C27" s="15"/>
      <c r="D27" s="15"/>
      <c r="E27" s="15"/>
      <c r="F27" s="15"/>
      <c r="G27" s="15"/>
      <c r="H27" s="15"/>
      <c r="I27" s="15"/>
      <c r="J27" s="15"/>
      <c r="K27" s="15"/>
    </row>
    <row r="28" spans="1:11" x14ac:dyDescent="0.25">
      <c r="A28" s="15"/>
      <c r="B28" s="15"/>
      <c r="C28" s="15"/>
      <c r="D28" s="15"/>
      <c r="E28" s="15"/>
      <c r="F28" s="15"/>
      <c r="G28" s="15"/>
      <c r="H28" s="15"/>
      <c r="I28" s="15"/>
      <c r="J28" s="15"/>
      <c r="K28" s="15"/>
    </row>
    <row r="29" spans="1:11" x14ac:dyDescent="0.25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</row>
    <row r="30" spans="1:11" x14ac:dyDescent="0.25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</row>
    <row r="31" spans="1:11" x14ac:dyDescent="0.25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</row>
    <row r="32" spans="1:11" x14ac:dyDescent="0.25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</row>
    <row r="33" spans="1:11" x14ac:dyDescent="0.25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</row>
    <row r="34" spans="1:11" x14ac:dyDescent="0.25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</row>
    <row r="35" spans="1:11" x14ac:dyDescent="0.25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</row>
    <row r="36" spans="1:11" x14ac:dyDescent="0.25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</row>
    <row r="37" spans="1:11" x14ac:dyDescent="0.25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</row>
    <row r="38" spans="1:11" x14ac:dyDescent="0.25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</row>
    <row r="39" spans="1:11" x14ac:dyDescent="0.25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</row>
    <row r="40" spans="1:11" x14ac:dyDescent="0.25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</row>
    <row r="41" spans="1:11" x14ac:dyDescent="0.25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</row>
  </sheetData>
  <mergeCells count="2">
    <mergeCell ref="A1:K1"/>
    <mergeCell ref="A2:K24"/>
  </mergeCells>
  <phoneticPr fontId="4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1"/>
  <sheetViews>
    <sheetView workbookViewId="0">
      <selection sqref="A1:K1"/>
    </sheetView>
  </sheetViews>
  <sheetFormatPr defaultRowHeight="14.4" x14ac:dyDescent="0.25"/>
  <cols>
    <col min="1" max="10" width="8.88671875" style="1"/>
    <col min="11" max="11" width="16.6640625" style="1" customWidth="1"/>
    <col min="12" max="16384" width="8.88671875" style="1"/>
  </cols>
  <sheetData>
    <row r="1" spans="1:11" ht="123" customHeight="1" x14ac:dyDescent="0.25">
      <c r="A1" s="63" t="s">
        <v>246</v>
      </c>
      <c r="B1" s="64"/>
      <c r="C1" s="64"/>
      <c r="D1" s="64"/>
      <c r="E1" s="64"/>
      <c r="F1" s="64"/>
      <c r="G1" s="64"/>
      <c r="H1" s="64"/>
      <c r="I1" s="64"/>
      <c r="J1" s="64"/>
      <c r="K1" s="65"/>
    </row>
    <row r="2" spans="1:11" x14ac:dyDescent="0.25">
      <c r="A2" s="54"/>
      <c r="B2" s="55"/>
      <c r="C2" s="55"/>
      <c r="D2" s="55"/>
      <c r="E2" s="55"/>
      <c r="F2" s="55"/>
      <c r="G2" s="55"/>
      <c r="H2" s="55"/>
      <c r="I2" s="55"/>
      <c r="J2" s="55"/>
      <c r="K2" s="56"/>
    </row>
    <row r="3" spans="1:11" x14ac:dyDescent="0.25">
      <c r="A3" s="57"/>
      <c r="B3" s="58"/>
      <c r="C3" s="58"/>
      <c r="D3" s="58"/>
      <c r="E3" s="58"/>
      <c r="F3" s="58"/>
      <c r="G3" s="58"/>
      <c r="H3" s="58"/>
      <c r="I3" s="58"/>
      <c r="J3" s="58"/>
      <c r="K3" s="59"/>
    </row>
    <row r="4" spans="1:11" x14ac:dyDescent="0.25">
      <c r="A4" s="57"/>
      <c r="B4" s="58"/>
      <c r="C4" s="58"/>
      <c r="D4" s="58"/>
      <c r="E4" s="58"/>
      <c r="F4" s="58"/>
      <c r="G4" s="58"/>
      <c r="H4" s="58"/>
      <c r="I4" s="58"/>
      <c r="J4" s="58"/>
      <c r="K4" s="59"/>
    </row>
    <row r="5" spans="1:11" x14ac:dyDescent="0.25">
      <c r="A5" s="57"/>
      <c r="B5" s="58"/>
      <c r="C5" s="58"/>
      <c r="D5" s="58"/>
      <c r="E5" s="58"/>
      <c r="F5" s="58"/>
      <c r="G5" s="58"/>
      <c r="H5" s="58"/>
      <c r="I5" s="58"/>
      <c r="J5" s="58"/>
      <c r="K5" s="59"/>
    </row>
    <row r="6" spans="1:11" x14ac:dyDescent="0.25">
      <c r="A6" s="57"/>
      <c r="B6" s="58"/>
      <c r="C6" s="58"/>
      <c r="D6" s="58"/>
      <c r="E6" s="58"/>
      <c r="F6" s="58"/>
      <c r="G6" s="58"/>
      <c r="H6" s="58"/>
      <c r="I6" s="58"/>
      <c r="J6" s="58"/>
      <c r="K6" s="59"/>
    </row>
    <row r="7" spans="1:11" x14ac:dyDescent="0.25">
      <c r="A7" s="57"/>
      <c r="B7" s="58"/>
      <c r="C7" s="58"/>
      <c r="D7" s="58"/>
      <c r="E7" s="58"/>
      <c r="F7" s="58"/>
      <c r="G7" s="58"/>
      <c r="H7" s="58"/>
      <c r="I7" s="58"/>
      <c r="J7" s="58"/>
      <c r="K7" s="59"/>
    </row>
    <row r="8" spans="1:11" x14ac:dyDescent="0.25">
      <c r="A8" s="57"/>
      <c r="B8" s="58"/>
      <c r="C8" s="58"/>
      <c r="D8" s="58"/>
      <c r="E8" s="58"/>
      <c r="F8" s="58"/>
      <c r="G8" s="58"/>
      <c r="H8" s="58"/>
      <c r="I8" s="58"/>
      <c r="J8" s="58"/>
      <c r="K8" s="59"/>
    </row>
    <row r="9" spans="1:11" x14ac:dyDescent="0.25">
      <c r="A9" s="57"/>
      <c r="B9" s="58"/>
      <c r="C9" s="58"/>
      <c r="D9" s="58"/>
      <c r="E9" s="58"/>
      <c r="F9" s="58"/>
      <c r="G9" s="58"/>
      <c r="H9" s="58"/>
      <c r="I9" s="58"/>
      <c r="J9" s="58"/>
      <c r="K9" s="59"/>
    </row>
    <row r="10" spans="1:11" x14ac:dyDescent="0.25">
      <c r="A10" s="57"/>
      <c r="B10" s="58"/>
      <c r="C10" s="58"/>
      <c r="D10" s="58"/>
      <c r="E10" s="58"/>
      <c r="F10" s="58"/>
      <c r="G10" s="58"/>
      <c r="H10" s="58"/>
      <c r="I10" s="58"/>
      <c r="J10" s="58"/>
      <c r="K10" s="59"/>
    </row>
    <row r="11" spans="1:11" x14ac:dyDescent="0.25">
      <c r="A11" s="57"/>
      <c r="B11" s="58"/>
      <c r="C11" s="58"/>
      <c r="D11" s="58"/>
      <c r="E11" s="58"/>
      <c r="F11" s="58"/>
      <c r="G11" s="58"/>
      <c r="H11" s="58"/>
      <c r="I11" s="58"/>
      <c r="J11" s="58"/>
      <c r="K11" s="59"/>
    </row>
    <row r="12" spans="1:11" x14ac:dyDescent="0.25">
      <c r="A12" s="57"/>
      <c r="B12" s="58"/>
      <c r="C12" s="58"/>
      <c r="D12" s="58"/>
      <c r="E12" s="58"/>
      <c r="F12" s="58"/>
      <c r="G12" s="58"/>
      <c r="H12" s="58"/>
      <c r="I12" s="58"/>
      <c r="J12" s="58"/>
      <c r="K12" s="59"/>
    </row>
    <row r="13" spans="1:11" x14ac:dyDescent="0.25">
      <c r="A13" s="57"/>
      <c r="B13" s="58"/>
      <c r="C13" s="58"/>
      <c r="D13" s="58"/>
      <c r="E13" s="58"/>
      <c r="F13" s="58"/>
      <c r="G13" s="58"/>
      <c r="H13" s="58"/>
      <c r="I13" s="58"/>
      <c r="J13" s="58"/>
      <c r="K13" s="59"/>
    </row>
    <row r="14" spans="1:11" x14ac:dyDescent="0.25">
      <c r="A14" s="57"/>
      <c r="B14" s="58"/>
      <c r="C14" s="58"/>
      <c r="D14" s="58"/>
      <c r="E14" s="58"/>
      <c r="F14" s="58"/>
      <c r="G14" s="58"/>
      <c r="H14" s="58"/>
      <c r="I14" s="58"/>
      <c r="J14" s="58"/>
      <c r="K14" s="59"/>
    </row>
    <row r="15" spans="1:11" x14ac:dyDescent="0.25">
      <c r="A15" s="57"/>
      <c r="B15" s="58"/>
      <c r="C15" s="58"/>
      <c r="D15" s="58"/>
      <c r="E15" s="58"/>
      <c r="F15" s="58"/>
      <c r="G15" s="58"/>
      <c r="H15" s="58"/>
      <c r="I15" s="58"/>
      <c r="J15" s="58"/>
      <c r="K15" s="59"/>
    </row>
    <row r="16" spans="1:11" x14ac:dyDescent="0.25">
      <c r="A16" s="57"/>
      <c r="B16" s="58"/>
      <c r="C16" s="58"/>
      <c r="D16" s="58"/>
      <c r="E16" s="58"/>
      <c r="F16" s="58"/>
      <c r="G16" s="58"/>
      <c r="H16" s="58"/>
      <c r="I16" s="58"/>
      <c r="J16" s="58"/>
      <c r="K16" s="59"/>
    </row>
    <row r="17" spans="1:11" x14ac:dyDescent="0.25">
      <c r="A17" s="57"/>
      <c r="B17" s="58"/>
      <c r="C17" s="58"/>
      <c r="D17" s="58"/>
      <c r="E17" s="58"/>
      <c r="F17" s="58"/>
      <c r="G17" s="58"/>
      <c r="H17" s="58"/>
      <c r="I17" s="58"/>
      <c r="J17" s="58"/>
      <c r="K17" s="59"/>
    </row>
    <row r="18" spans="1:11" x14ac:dyDescent="0.25">
      <c r="A18" s="57"/>
      <c r="B18" s="58"/>
      <c r="C18" s="58"/>
      <c r="D18" s="58"/>
      <c r="E18" s="58"/>
      <c r="F18" s="58"/>
      <c r="G18" s="58"/>
      <c r="H18" s="58"/>
      <c r="I18" s="58"/>
      <c r="J18" s="58"/>
      <c r="K18" s="59"/>
    </row>
    <row r="19" spans="1:11" x14ac:dyDescent="0.25">
      <c r="A19" s="57"/>
      <c r="B19" s="58"/>
      <c r="C19" s="58"/>
      <c r="D19" s="58"/>
      <c r="E19" s="58"/>
      <c r="F19" s="58"/>
      <c r="G19" s="58"/>
      <c r="H19" s="58"/>
      <c r="I19" s="58"/>
      <c r="J19" s="58"/>
      <c r="K19" s="59"/>
    </row>
    <row r="20" spans="1:11" x14ac:dyDescent="0.25">
      <c r="A20" s="57"/>
      <c r="B20" s="58"/>
      <c r="C20" s="58"/>
      <c r="D20" s="58"/>
      <c r="E20" s="58"/>
      <c r="F20" s="58"/>
      <c r="G20" s="58"/>
      <c r="H20" s="58"/>
      <c r="I20" s="58"/>
      <c r="J20" s="58"/>
      <c r="K20" s="59"/>
    </row>
    <row r="21" spans="1:11" x14ac:dyDescent="0.25">
      <c r="A21" s="57"/>
      <c r="B21" s="58"/>
      <c r="C21" s="58"/>
      <c r="D21" s="58"/>
      <c r="E21" s="58"/>
      <c r="F21" s="58"/>
      <c r="G21" s="58"/>
      <c r="H21" s="58"/>
      <c r="I21" s="58"/>
      <c r="J21" s="58"/>
      <c r="K21" s="59"/>
    </row>
    <row r="22" spans="1:11" x14ac:dyDescent="0.25">
      <c r="A22" s="57"/>
      <c r="B22" s="58"/>
      <c r="C22" s="58"/>
      <c r="D22" s="58"/>
      <c r="E22" s="58"/>
      <c r="F22" s="58"/>
      <c r="G22" s="58"/>
      <c r="H22" s="58"/>
      <c r="I22" s="58"/>
      <c r="J22" s="58"/>
      <c r="K22" s="59"/>
    </row>
    <row r="23" spans="1:11" x14ac:dyDescent="0.25">
      <c r="A23" s="57"/>
      <c r="B23" s="58"/>
      <c r="C23" s="58"/>
      <c r="D23" s="58"/>
      <c r="E23" s="58"/>
      <c r="F23" s="58"/>
      <c r="G23" s="58"/>
      <c r="H23" s="58"/>
      <c r="I23" s="58"/>
      <c r="J23" s="58"/>
      <c r="K23" s="59"/>
    </row>
    <row r="24" spans="1:11" x14ac:dyDescent="0.25">
      <c r="A24" s="57"/>
      <c r="B24" s="58"/>
      <c r="C24" s="58"/>
      <c r="D24" s="58"/>
      <c r="E24" s="58"/>
      <c r="F24" s="58"/>
      <c r="G24" s="58"/>
      <c r="H24" s="58"/>
      <c r="I24" s="58"/>
      <c r="J24" s="58"/>
      <c r="K24" s="59"/>
    </row>
    <row r="25" spans="1:11" x14ac:dyDescent="0.25">
      <c r="A25" s="57"/>
      <c r="B25" s="58"/>
      <c r="C25" s="58"/>
      <c r="D25" s="58"/>
      <c r="E25" s="58"/>
      <c r="F25" s="58"/>
      <c r="G25" s="58"/>
      <c r="H25" s="58"/>
      <c r="I25" s="58"/>
      <c r="J25" s="58"/>
      <c r="K25" s="59"/>
    </row>
    <row r="26" spans="1:11" x14ac:dyDescent="0.25">
      <c r="A26" s="57"/>
      <c r="B26" s="58"/>
      <c r="C26" s="58"/>
      <c r="D26" s="58"/>
      <c r="E26" s="58"/>
      <c r="F26" s="58"/>
      <c r="G26" s="58"/>
      <c r="H26" s="58"/>
      <c r="I26" s="58"/>
      <c r="J26" s="58"/>
      <c r="K26" s="59"/>
    </row>
    <row r="27" spans="1:11" x14ac:dyDescent="0.25">
      <c r="A27" s="57"/>
      <c r="B27" s="58"/>
      <c r="C27" s="58"/>
      <c r="D27" s="58"/>
      <c r="E27" s="58"/>
      <c r="F27" s="58"/>
      <c r="G27" s="58"/>
      <c r="H27" s="58"/>
      <c r="I27" s="58"/>
      <c r="J27" s="58"/>
      <c r="K27" s="59"/>
    </row>
    <row r="28" spans="1:11" x14ac:dyDescent="0.25">
      <c r="A28" s="57"/>
      <c r="B28" s="58"/>
      <c r="C28" s="58"/>
      <c r="D28" s="58"/>
      <c r="E28" s="58"/>
      <c r="F28" s="58"/>
      <c r="G28" s="58"/>
      <c r="H28" s="58"/>
      <c r="I28" s="58"/>
      <c r="J28" s="58"/>
      <c r="K28" s="59"/>
    </row>
    <row r="29" spans="1:11" x14ac:dyDescent="0.25">
      <c r="A29" s="57"/>
      <c r="B29" s="58"/>
      <c r="C29" s="58"/>
      <c r="D29" s="58"/>
      <c r="E29" s="58"/>
      <c r="F29" s="58"/>
      <c r="G29" s="58"/>
      <c r="H29" s="58"/>
      <c r="I29" s="58"/>
      <c r="J29" s="58"/>
      <c r="K29" s="59"/>
    </row>
    <row r="30" spans="1:11" x14ac:dyDescent="0.25">
      <c r="A30" s="57"/>
      <c r="B30" s="58"/>
      <c r="C30" s="58"/>
      <c r="D30" s="58"/>
      <c r="E30" s="58"/>
      <c r="F30" s="58"/>
      <c r="G30" s="58"/>
      <c r="H30" s="58"/>
      <c r="I30" s="58"/>
      <c r="J30" s="58"/>
      <c r="K30" s="59"/>
    </row>
    <row r="31" spans="1:11" x14ac:dyDescent="0.25">
      <c r="A31" s="60"/>
      <c r="B31" s="61"/>
      <c r="C31" s="61"/>
      <c r="D31" s="61"/>
      <c r="E31" s="61"/>
      <c r="F31" s="61"/>
      <c r="G31" s="61"/>
      <c r="H31" s="61"/>
      <c r="I31" s="61"/>
      <c r="J31" s="61"/>
      <c r="K31" s="62"/>
    </row>
    <row r="32" spans="1:11" x14ac:dyDescent="0.25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</row>
    <row r="33" spans="1:11" x14ac:dyDescent="0.25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</row>
    <row r="34" spans="1:11" x14ac:dyDescent="0.25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</row>
    <row r="35" spans="1:11" x14ac:dyDescent="0.25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</row>
    <row r="36" spans="1:11" x14ac:dyDescent="0.25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</row>
    <row r="37" spans="1:11" x14ac:dyDescent="0.25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</row>
    <row r="38" spans="1:11" x14ac:dyDescent="0.25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</row>
    <row r="39" spans="1:11" x14ac:dyDescent="0.25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</row>
    <row r="40" spans="1:11" x14ac:dyDescent="0.25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</row>
    <row r="41" spans="1:11" x14ac:dyDescent="0.25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</row>
  </sheetData>
  <mergeCells count="2">
    <mergeCell ref="A1:K1"/>
    <mergeCell ref="A2:K31"/>
  </mergeCells>
  <phoneticPr fontId="4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9"/>
  <sheetViews>
    <sheetView zoomScale="85" zoomScaleNormal="85" workbookViewId="0">
      <selection sqref="A1:M1"/>
    </sheetView>
  </sheetViews>
  <sheetFormatPr defaultRowHeight="14.4" x14ac:dyDescent="0.25"/>
  <cols>
    <col min="1" max="10" width="8.88671875" style="1"/>
    <col min="11" max="11" width="16.6640625" style="1" customWidth="1"/>
    <col min="12" max="16384" width="8.88671875" style="1"/>
  </cols>
  <sheetData>
    <row r="1" spans="1:13" ht="159.6" customHeight="1" x14ac:dyDescent="0.25">
      <c r="A1" s="69" t="s">
        <v>248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1"/>
    </row>
    <row r="2" spans="1:13" x14ac:dyDescent="0.25">
      <c r="A2" s="72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4"/>
    </row>
    <row r="3" spans="1:13" x14ac:dyDescent="0.25">
      <c r="A3" s="72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4"/>
    </row>
    <row r="4" spans="1:13" x14ac:dyDescent="0.25">
      <c r="A4" s="72"/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4"/>
    </row>
    <row r="5" spans="1:13" x14ac:dyDescent="0.25">
      <c r="A5" s="72"/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4"/>
    </row>
    <row r="6" spans="1:13" x14ac:dyDescent="0.25">
      <c r="A6" s="72"/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4"/>
    </row>
    <row r="7" spans="1:13" x14ac:dyDescent="0.25">
      <c r="A7" s="72"/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4"/>
    </row>
    <row r="8" spans="1:13" x14ac:dyDescent="0.25">
      <c r="A8" s="72"/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4"/>
    </row>
    <row r="9" spans="1:13" x14ac:dyDescent="0.25">
      <c r="A9" s="72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4"/>
    </row>
    <row r="10" spans="1:13" x14ac:dyDescent="0.25">
      <c r="A10" s="72"/>
      <c r="B10" s="73"/>
      <c r="C10" s="73"/>
      <c r="D10" s="73"/>
      <c r="E10" s="73"/>
      <c r="F10" s="73"/>
      <c r="G10" s="73"/>
      <c r="H10" s="73"/>
      <c r="I10" s="73"/>
      <c r="J10" s="73"/>
      <c r="K10" s="73"/>
      <c r="L10" s="73"/>
      <c r="M10" s="74"/>
    </row>
    <row r="11" spans="1:13" x14ac:dyDescent="0.25">
      <c r="A11" s="72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4"/>
    </row>
    <row r="12" spans="1:13" x14ac:dyDescent="0.25">
      <c r="A12" s="72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4"/>
    </row>
    <row r="13" spans="1:13" x14ac:dyDescent="0.25">
      <c r="A13" s="72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4"/>
    </row>
    <row r="14" spans="1:13" x14ac:dyDescent="0.25">
      <c r="A14" s="72"/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4"/>
    </row>
    <row r="15" spans="1:13" x14ac:dyDescent="0.25">
      <c r="A15" s="72"/>
      <c r="B15" s="73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4"/>
    </row>
    <row r="16" spans="1:13" x14ac:dyDescent="0.25">
      <c r="A16" s="72"/>
      <c r="B16" s="73"/>
      <c r="C16" s="73"/>
      <c r="D16" s="73"/>
      <c r="E16" s="73"/>
      <c r="F16" s="73"/>
      <c r="G16" s="73"/>
      <c r="H16" s="73"/>
      <c r="I16" s="73"/>
      <c r="J16" s="73"/>
      <c r="K16" s="73"/>
      <c r="L16" s="73"/>
      <c r="M16" s="74"/>
    </row>
    <row r="17" spans="1:13" x14ac:dyDescent="0.25">
      <c r="A17" s="72"/>
      <c r="B17" s="73"/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4"/>
    </row>
    <row r="18" spans="1:13" x14ac:dyDescent="0.25">
      <c r="A18" s="72"/>
      <c r="B18" s="73"/>
      <c r="C18" s="73"/>
      <c r="D18" s="73"/>
      <c r="E18" s="73"/>
      <c r="F18" s="73"/>
      <c r="G18" s="73"/>
      <c r="H18" s="73"/>
      <c r="I18" s="73"/>
      <c r="J18" s="73"/>
      <c r="K18" s="73"/>
      <c r="L18" s="73"/>
      <c r="M18" s="74"/>
    </row>
    <row r="19" spans="1:13" x14ac:dyDescent="0.25">
      <c r="A19" s="72"/>
      <c r="B19" s="73"/>
      <c r="C19" s="73"/>
      <c r="D19" s="73"/>
      <c r="E19" s="73"/>
      <c r="F19" s="73"/>
      <c r="G19" s="73"/>
      <c r="H19" s="73"/>
      <c r="I19" s="73"/>
      <c r="J19" s="73"/>
      <c r="K19" s="73"/>
      <c r="L19" s="73"/>
      <c r="M19" s="74"/>
    </row>
    <row r="20" spans="1:13" x14ac:dyDescent="0.25">
      <c r="A20" s="72"/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4"/>
    </row>
    <row r="21" spans="1:13" x14ac:dyDescent="0.25">
      <c r="A21" s="72"/>
      <c r="B21" s="73"/>
      <c r="C21" s="73"/>
      <c r="D21" s="73"/>
      <c r="E21" s="73"/>
      <c r="F21" s="73"/>
      <c r="G21" s="73"/>
      <c r="H21" s="73"/>
      <c r="I21" s="73"/>
      <c r="J21" s="73"/>
      <c r="K21" s="73"/>
      <c r="L21" s="73"/>
      <c r="M21" s="74"/>
    </row>
    <row r="22" spans="1:13" x14ac:dyDescent="0.25">
      <c r="A22" s="72"/>
      <c r="B22" s="73"/>
      <c r="C22" s="73"/>
      <c r="D22" s="73"/>
      <c r="E22" s="73"/>
      <c r="F22" s="73"/>
      <c r="G22" s="73"/>
      <c r="H22" s="73"/>
      <c r="I22" s="73"/>
      <c r="J22" s="73"/>
      <c r="K22" s="73"/>
      <c r="L22" s="73"/>
      <c r="M22" s="74"/>
    </row>
    <row r="23" spans="1:13" x14ac:dyDescent="0.25">
      <c r="A23" s="72"/>
      <c r="B23" s="73"/>
      <c r="C23" s="73"/>
      <c r="D23" s="73"/>
      <c r="E23" s="73"/>
      <c r="F23" s="73"/>
      <c r="G23" s="73"/>
      <c r="H23" s="73"/>
      <c r="I23" s="73"/>
      <c r="J23" s="73"/>
      <c r="K23" s="73"/>
      <c r="L23" s="73"/>
      <c r="M23" s="74"/>
    </row>
    <row r="24" spans="1:13" x14ac:dyDescent="0.25">
      <c r="A24" s="72"/>
      <c r="B24" s="73"/>
      <c r="C24" s="73"/>
      <c r="D24" s="73"/>
      <c r="E24" s="73"/>
      <c r="F24" s="73"/>
      <c r="G24" s="73"/>
      <c r="H24" s="73"/>
      <c r="I24" s="73"/>
      <c r="J24" s="73"/>
      <c r="K24" s="73"/>
      <c r="L24" s="73"/>
      <c r="M24" s="74"/>
    </row>
    <row r="25" spans="1:13" x14ac:dyDescent="0.25">
      <c r="A25" s="72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4"/>
    </row>
    <row r="26" spans="1:13" x14ac:dyDescent="0.25">
      <c r="A26" s="72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4"/>
    </row>
    <row r="27" spans="1:13" x14ac:dyDescent="0.25">
      <c r="A27" s="72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4"/>
    </row>
    <row r="28" spans="1:13" x14ac:dyDescent="0.25">
      <c r="A28" s="72"/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4"/>
    </row>
    <row r="29" spans="1:13" x14ac:dyDescent="0.25">
      <c r="A29" s="72"/>
      <c r="B29" s="73"/>
      <c r="C29" s="73"/>
      <c r="D29" s="73"/>
      <c r="E29" s="73"/>
      <c r="F29" s="73"/>
      <c r="G29" s="73"/>
      <c r="H29" s="73"/>
      <c r="I29" s="73"/>
      <c r="J29" s="73"/>
      <c r="K29" s="73"/>
      <c r="L29" s="73"/>
      <c r="M29" s="74"/>
    </row>
    <row r="30" spans="1:13" x14ac:dyDescent="0.25">
      <c r="A30" s="72"/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4"/>
    </row>
    <row r="31" spans="1:13" x14ac:dyDescent="0.25">
      <c r="A31" s="72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73"/>
      <c r="M31" s="74"/>
    </row>
    <row r="32" spans="1:13" x14ac:dyDescent="0.25">
      <c r="A32" s="72"/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73"/>
      <c r="M32" s="74"/>
    </row>
    <row r="33" spans="1:13" x14ac:dyDescent="0.25">
      <c r="A33" s="72"/>
      <c r="B33" s="73"/>
      <c r="C33" s="73"/>
      <c r="D33" s="73"/>
      <c r="E33" s="73"/>
      <c r="F33" s="73"/>
      <c r="G33" s="73"/>
      <c r="H33" s="73"/>
      <c r="I33" s="73"/>
      <c r="J33" s="73"/>
      <c r="K33" s="73"/>
      <c r="L33" s="73"/>
      <c r="M33" s="74"/>
    </row>
    <row r="34" spans="1:13" x14ac:dyDescent="0.25">
      <c r="A34" s="72"/>
      <c r="B34" s="73"/>
      <c r="C34" s="73"/>
      <c r="D34" s="73"/>
      <c r="E34" s="73"/>
      <c r="F34" s="73"/>
      <c r="G34" s="73"/>
      <c r="H34" s="73"/>
      <c r="I34" s="73"/>
      <c r="J34" s="73"/>
      <c r="K34" s="73"/>
      <c r="L34" s="73"/>
      <c r="M34" s="74"/>
    </row>
    <row r="35" spans="1:13" x14ac:dyDescent="0.25">
      <c r="A35" s="72"/>
      <c r="B35" s="73"/>
      <c r="C35" s="73"/>
      <c r="D35" s="73"/>
      <c r="E35" s="73"/>
      <c r="F35" s="73"/>
      <c r="G35" s="73"/>
      <c r="H35" s="73"/>
      <c r="I35" s="73"/>
      <c r="J35" s="73"/>
      <c r="K35" s="73"/>
      <c r="L35" s="73"/>
      <c r="M35" s="74"/>
    </row>
    <row r="36" spans="1:13" x14ac:dyDescent="0.25">
      <c r="A36" s="72"/>
      <c r="B36" s="73"/>
      <c r="C36" s="73"/>
      <c r="D36" s="73"/>
      <c r="E36" s="73"/>
      <c r="F36" s="73"/>
      <c r="G36" s="73"/>
      <c r="H36" s="73"/>
      <c r="I36" s="73"/>
      <c r="J36" s="73"/>
      <c r="K36" s="73"/>
      <c r="L36" s="73"/>
      <c r="M36" s="74"/>
    </row>
    <row r="37" spans="1:13" x14ac:dyDescent="0.25">
      <c r="A37" s="72"/>
      <c r="B37" s="73"/>
      <c r="C37" s="73"/>
      <c r="D37" s="73"/>
      <c r="E37" s="73"/>
      <c r="F37" s="73"/>
      <c r="G37" s="73"/>
      <c r="H37" s="73"/>
      <c r="I37" s="73"/>
      <c r="J37" s="73"/>
      <c r="K37" s="73"/>
      <c r="L37" s="73"/>
      <c r="M37" s="74"/>
    </row>
    <row r="38" spans="1:13" x14ac:dyDescent="0.25">
      <c r="A38" s="72"/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73"/>
      <c r="M38" s="74"/>
    </row>
    <row r="39" spans="1:13" x14ac:dyDescent="0.25">
      <c r="A39" s="72"/>
      <c r="B39" s="73"/>
      <c r="C39" s="73"/>
      <c r="D39" s="73"/>
      <c r="E39" s="73"/>
      <c r="F39" s="73"/>
      <c r="G39" s="73"/>
      <c r="H39" s="73"/>
      <c r="I39" s="73"/>
      <c r="J39" s="73"/>
      <c r="K39" s="73"/>
      <c r="L39" s="73"/>
      <c r="M39" s="74"/>
    </row>
    <row r="40" spans="1:13" x14ac:dyDescent="0.25">
      <c r="A40" s="72"/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4"/>
    </row>
    <row r="41" spans="1:13" x14ac:dyDescent="0.25">
      <c r="A41" s="72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  <c r="M41" s="74"/>
    </row>
    <row r="42" spans="1:13" x14ac:dyDescent="0.25">
      <c r="A42" s="72"/>
      <c r="B42" s="73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4"/>
    </row>
    <row r="43" spans="1:13" x14ac:dyDescent="0.25">
      <c r="A43" s="72"/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4"/>
    </row>
    <row r="44" spans="1:13" x14ac:dyDescent="0.25">
      <c r="A44" s="66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8"/>
    </row>
    <row r="45" spans="1:13" x14ac:dyDescent="0.25">
      <c r="A45" s="66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8"/>
    </row>
    <row r="46" spans="1:13" x14ac:dyDescent="0.25">
      <c r="A46" s="66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8"/>
    </row>
    <row r="47" spans="1:13" x14ac:dyDescent="0.25">
      <c r="A47" s="66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8"/>
    </row>
    <row r="48" spans="1:13" x14ac:dyDescent="0.25">
      <c r="A48" s="66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8"/>
    </row>
    <row r="49" spans="1:13" x14ac:dyDescent="0.25">
      <c r="A49" s="66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8"/>
    </row>
    <row r="50" spans="1:13" x14ac:dyDescent="0.25">
      <c r="A50" s="66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8"/>
    </row>
    <row r="51" spans="1:13" x14ac:dyDescent="0.25">
      <c r="A51" s="66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8"/>
    </row>
    <row r="52" spans="1:13" x14ac:dyDescent="0.25">
      <c r="A52" s="66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8"/>
    </row>
    <row r="53" spans="1:13" x14ac:dyDescent="0.25">
      <c r="A53" s="66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8"/>
    </row>
    <row r="54" spans="1:13" x14ac:dyDescent="0.25">
      <c r="A54" s="66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8"/>
    </row>
    <row r="55" spans="1:13" x14ac:dyDescent="0.25">
      <c r="A55" s="66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8"/>
    </row>
    <row r="56" spans="1:13" x14ac:dyDescent="0.25">
      <c r="A56" s="66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8"/>
    </row>
    <row r="57" spans="1:13" x14ac:dyDescent="0.25">
      <c r="A57" s="66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8"/>
    </row>
    <row r="58" spans="1:13" x14ac:dyDescent="0.25">
      <c r="A58" s="66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8"/>
    </row>
    <row r="59" spans="1:13" x14ac:dyDescent="0.25">
      <c r="A59" s="66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8"/>
    </row>
    <row r="60" spans="1:13" x14ac:dyDescent="0.25">
      <c r="A60" s="66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8"/>
    </row>
    <row r="61" spans="1:13" x14ac:dyDescent="0.25">
      <c r="A61" s="66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8"/>
    </row>
    <row r="62" spans="1:13" x14ac:dyDescent="0.25">
      <c r="A62" s="66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8"/>
    </row>
    <row r="63" spans="1:13" x14ac:dyDescent="0.25">
      <c r="A63" s="66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8"/>
    </row>
    <row r="64" spans="1:13" x14ac:dyDescent="0.25">
      <c r="A64" s="66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8"/>
    </row>
    <row r="65" spans="1:13" x14ac:dyDescent="0.25">
      <c r="A65" s="66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8"/>
    </row>
    <row r="66" spans="1:13" x14ac:dyDescent="0.25">
      <c r="A66" s="66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8"/>
    </row>
    <row r="67" spans="1:13" x14ac:dyDescent="0.25">
      <c r="A67" s="66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8"/>
    </row>
    <row r="68" spans="1:13" x14ac:dyDescent="0.25">
      <c r="A68" s="66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8"/>
    </row>
    <row r="69" spans="1:13" x14ac:dyDescent="0.25">
      <c r="A69" s="66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8"/>
    </row>
    <row r="70" spans="1:13" x14ac:dyDescent="0.25">
      <c r="A70" s="66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8"/>
    </row>
    <row r="71" spans="1:13" x14ac:dyDescent="0.25">
      <c r="A71" s="66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8"/>
    </row>
    <row r="72" spans="1:13" x14ac:dyDescent="0.25">
      <c r="A72" s="66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8"/>
    </row>
    <row r="73" spans="1:13" x14ac:dyDescent="0.25">
      <c r="A73" s="66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8"/>
    </row>
    <row r="74" spans="1:13" x14ac:dyDescent="0.25">
      <c r="A74" s="66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8"/>
    </row>
    <row r="75" spans="1:13" x14ac:dyDescent="0.25">
      <c r="A75" s="66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8"/>
    </row>
    <row r="76" spans="1:13" x14ac:dyDescent="0.25">
      <c r="A76" s="66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8"/>
    </row>
    <row r="77" spans="1:13" x14ac:dyDescent="0.25">
      <c r="A77" s="66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8"/>
    </row>
    <row r="78" spans="1:13" x14ac:dyDescent="0.25">
      <c r="A78" s="66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8"/>
    </row>
    <row r="79" spans="1:13" x14ac:dyDescent="0.25">
      <c r="A79" s="66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8"/>
    </row>
    <row r="80" spans="1:13" x14ac:dyDescent="0.25">
      <c r="A80" s="66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8"/>
    </row>
    <row r="81" spans="1:13" x14ac:dyDescent="0.25">
      <c r="A81" s="66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8"/>
    </row>
    <row r="82" spans="1:13" x14ac:dyDescent="0.25">
      <c r="A82" s="66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8"/>
    </row>
    <row r="83" spans="1:13" x14ac:dyDescent="0.25">
      <c r="A83" s="66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8"/>
    </row>
    <row r="84" spans="1:13" x14ac:dyDescent="0.25">
      <c r="A84" s="66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8"/>
    </row>
    <row r="85" spans="1:13" x14ac:dyDescent="0.25">
      <c r="A85" s="66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8"/>
    </row>
    <row r="86" spans="1:13" x14ac:dyDescent="0.25">
      <c r="A86" s="66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8"/>
    </row>
    <row r="87" spans="1:13" x14ac:dyDescent="0.25">
      <c r="A87" s="66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8"/>
    </row>
    <row r="88" spans="1:13" x14ac:dyDescent="0.25">
      <c r="A88" s="66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8"/>
    </row>
    <row r="89" spans="1:13" x14ac:dyDescent="0.25">
      <c r="A89" s="66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8"/>
    </row>
  </sheetData>
  <mergeCells count="3">
    <mergeCell ref="A44:M89"/>
    <mergeCell ref="A1:M1"/>
    <mergeCell ref="A2:M43"/>
  </mergeCells>
  <phoneticPr fontId="4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Table S1</vt:lpstr>
      <vt:lpstr>Table S2</vt:lpstr>
      <vt:lpstr>Table S3</vt:lpstr>
      <vt:lpstr>Fig. S1</vt:lpstr>
      <vt:lpstr>Fig. S2</vt:lpstr>
      <vt:lpstr>Fig. S3</vt:lpstr>
      <vt:lpstr>Fig. S4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2020-08-11T04:56:28Z</dcterms:modified>
</cp:coreProperties>
</file>