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\Dropbox\"/>
    </mc:Choice>
  </mc:AlternateContent>
  <xr:revisionPtr revIDLastSave="0" documentId="8_{D76C4AE3-D92C-4470-B05C-AD477659B03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M Estimation" sheetId="2" r:id="rId1"/>
    <sheet name="Results" sheetId="3" state="hidden" r:id="rId2"/>
    <sheet name="Reference Man-Woman" sheetId="6" state="hidden" r:id="rId3"/>
    <sheet name="Model 1" sheetId="4" state="hidden" r:id="rId4"/>
    <sheet name="Model 2" sheetId="1" state="hidden" r:id="rId5"/>
    <sheet name="Model 3" sheetId="5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2" l="1"/>
  <c r="C14" i="2"/>
  <c r="D14" i="2"/>
  <c r="C15" i="2"/>
  <c r="D15" i="2"/>
  <c r="C4" i="5"/>
  <c r="C3" i="5"/>
  <c r="C5" i="5"/>
  <c r="B13" i="1"/>
  <c r="B12" i="1"/>
  <c r="B11" i="1"/>
  <c r="B10" i="1"/>
  <c r="B11" i="4"/>
  <c r="B10" i="4"/>
  <c r="B9" i="4"/>
  <c r="G11" i="2"/>
  <c r="G9" i="2"/>
  <c r="G5" i="2"/>
  <c r="B14" i="2" l="1"/>
  <c r="E14" i="2"/>
  <c r="F14" i="2"/>
  <c r="E15" i="2"/>
  <c r="F15" i="2"/>
  <c r="B16" i="2"/>
  <c r="B18" i="2"/>
  <c r="B20" i="2"/>
  <c r="B22" i="2"/>
  <c r="C21" i="3" l="1"/>
  <c r="D24" i="2" l="1"/>
  <c r="C17" i="3" l="1"/>
  <c r="B14" i="1"/>
  <c r="B12" i="4"/>
  <c r="C22" i="3" s="1"/>
  <c r="C19" i="3"/>
  <c r="C24" i="5" l="1"/>
  <c r="B20" i="1" l="1"/>
  <c r="C7" i="3" s="1"/>
  <c r="D20" i="2" s="1"/>
  <c r="B18" i="1"/>
  <c r="C3" i="3" s="1"/>
  <c r="D16" i="2" s="1"/>
  <c r="B21" i="1"/>
  <c r="C9" i="3" s="1"/>
  <c r="D22" i="2" s="1"/>
  <c r="B19" i="1"/>
  <c r="C5" i="3" s="1"/>
  <c r="D18" i="2" s="1"/>
  <c r="B31" i="3"/>
  <c r="C25" i="5"/>
  <c r="C31" i="3" s="1"/>
  <c r="C18" i="5"/>
  <c r="C15" i="3"/>
  <c r="C15" i="5"/>
  <c r="C6" i="5"/>
  <c r="B27" i="3" l="1"/>
  <c r="C19" i="5"/>
  <c r="C27" i="3" s="1"/>
  <c r="I5" i="3"/>
  <c r="E5" i="3"/>
  <c r="F18" i="2" s="1"/>
  <c r="E9" i="3"/>
  <c r="F22" i="2" s="1"/>
  <c r="I9" i="3"/>
  <c r="B25" i="3"/>
  <c r="C7" i="5"/>
  <c r="C25" i="3" s="1"/>
  <c r="B19" i="4"/>
  <c r="B16" i="4"/>
  <c r="B18" i="4"/>
  <c r="B17" i="4"/>
  <c r="B29" i="3"/>
  <c r="C16" i="5"/>
  <c r="C29" i="3" s="1"/>
  <c r="E3" i="3"/>
  <c r="F16" i="2" s="1"/>
  <c r="I3" i="3"/>
  <c r="E7" i="3"/>
  <c r="F20" i="2" s="1"/>
  <c r="I7" i="3"/>
  <c r="C17" i="4" l="1"/>
  <c r="D5" i="3" s="1"/>
  <c r="E18" i="2" s="1"/>
  <c r="B5" i="3"/>
  <c r="C18" i="4"/>
  <c r="D7" i="3" s="1"/>
  <c r="E20" i="2" s="1"/>
  <c r="B7" i="3"/>
  <c r="C16" i="4"/>
  <c r="D3" i="3" s="1"/>
  <c r="E16" i="2" s="1"/>
  <c r="B3" i="3"/>
  <c r="B9" i="3"/>
  <c r="C19" i="4"/>
  <c r="D9" i="3" s="1"/>
  <c r="E22" i="2" s="1"/>
  <c r="H7" i="3" l="1"/>
  <c r="C20" i="2"/>
  <c r="H9" i="3"/>
  <c r="C22" i="2"/>
  <c r="H3" i="3"/>
  <c r="C16" i="2"/>
  <c r="H5" i="3"/>
  <c r="C18" i="2"/>
</calcChain>
</file>

<file path=xl/sharedStrings.xml><?xml version="1.0" encoding="utf-8"?>
<sst xmlns="http://schemas.openxmlformats.org/spreadsheetml/2006/main" count="140" uniqueCount="61">
  <si>
    <t>1,1</t>
  </si>
  <si>
    <t>1,2</t>
  </si>
  <si>
    <t>2,1</t>
  </si>
  <si>
    <t>2,2</t>
  </si>
  <si>
    <t>Age</t>
  </si>
  <si>
    <t>I</t>
  </si>
  <si>
    <t>WM</t>
  </si>
  <si>
    <t>W</t>
  </si>
  <si>
    <t>BM</t>
  </si>
  <si>
    <t>H</t>
  </si>
  <si>
    <t>WF</t>
  </si>
  <si>
    <t>A</t>
  </si>
  <si>
    <t>BF</t>
  </si>
  <si>
    <t>A^2</t>
  </si>
  <si>
    <t>age</t>
  </si>
  <si>
    <t>kg</t>
  </si>
  <si>
    <t>weight</t>
  </si>
  <si>
    <t>height</t>
  </si>
  <si>
    <t>BMI</t>
  </si>
  <si>
    <t>SM</t>
  </si>
  <si>
    <t>Intercept</t>
  </si>
  <si>
    <t>bmxwt</t>
  </si>
  <si>
    <t>bmxht</t>
  </si>
  <si>
    <t>RIDAGEYR</t>
  </si>
  <si>
    <t>age2</t>
  </si>
  <si>
    <t>bmxwaist</t>
  </si>
  <si>
    <t>WC</t>
  </si>
  <si>
    <t>Height</t>
  </si>
  <si>
    <t>Weight</t>
  </si>
  <si>
    <t>Waist Circumference</t>
  </si>
  <si>
    <t>Units</t>
  </si>
  <si>
    <t>Years</t>
  </si>
  <si>
    <t>Pounds</t>
  </si>
  <si>
    <t>Inches</t>
  </si>
  <si>
    <t>cm</t>
  </si>
  <si>
    <t>Conversion to metric</t>
  </si>
  <si>
    <t>Calculations</t>
  </si>
  <si>
    <t>Body Mass Index</t>
  </si>
  <si>
    <t>kg/m^2</t>
  </si>
  <si>
    <t>Skeletal Muscle Mass</t>
  </si>
  <si>
    <t>pounds</t>
  </si>
  <si>
    <t>NH White Man</t>
  </si>
  <si>
    <t>NH Black Man</t>
  </si>
  <si>
    <t>NH White Woman</t>
  </si>
  <si>
    <t>NH Black Woman</t>
  </si>
  <si>
    <t>% of BW</t>
  </si>
  <si>
    <t>%</t>
  </si>
  <si>
    <t>Model 1</t>
  </si>
  <si>
    <t>Model 2</t>
  </si>
  <si>
    <t>metric</t>
  </si>
  <si>
    <t>NHWM</t>
  </si>
  <si>
    <t>NHWW</t>
  </si>
  <si>
    <t>NHBM</t>
  </si>
  <si>
    <t>NHBW</t>
  </si>
  <si>
    <t>Man</t>
  </si>
  <si>
    <t>Woman</t>
  </si>
  <si>
    <t>US</t>
  </si>
  <si>
    <t>Metric</t>
  </si>
  <si>
    <r>
      <t>kg/m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</si>
  <si>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t>Enter data only  into yellow cells</t>
  </si>
  <si>
    <t>inches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</si>
</sst>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"/>
    <numFmt numFmtId="167" formatCode="0.000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4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0" fontId="0" fillId="2" borderId="0" xfId="0" applyFill="1"/>
    <xf numFmtId="0" fontId="0" fillId="0" borderId="0" xfId="0" applyFill="1" applyBorder="1" applyAlignment="1"/>
    <xf numFmtId="0" fontId="0" fillId="0" borderId="1" xfId="0" applyFill="1" applyBorder="1" applyAlignment="1"/>
    <xf numFmtId="164" fontId="0" fillId="0" borderId="1" xfId="0" applyNumberForma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2" borderId="0" xfId="0" applyFont="1" applyFill="1"/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3" fillId="0" borderId="0" xfId="0" applyFont="1"/>
    <xf numFmtId="0" fontId="1" fillId="0" borderId="0" xfId="0" applyFont="1" applyFill="1" applyAlignment="1">
      <alignment horizontal="center"/>
    </xf>
    <xf numFmtId="0" fontId="1" fillId="5" borderId="0" xfId="0" applyFont="1" applyFill="1"/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0" borderId="0" xfId="0" applyFont="1" applyFill="1"/>
    <xf numFmtId="0" fontId="2" fillId="9" borderId="0" xfId="0" applyFont="1" applyFill="1" applyAlignment="1">
      <alignment horizontal="center"/>
    </xf>
    <xf numFmtId="165" fontId="2" fillId="9" borderId="0" xfId="0" applyNumberFormat="1" applyFont="1" applyFill="1" applyAlignment="1">
      <alignment horizontal="center"/>
    </xf>
    <xf numFmtId="165" fontId="3" fillId="9" borderId="0" xfId="0" applyNumberFormat="1" applyFont="1" applyFill="1"/>
    <xf numFmtId="0" fontId="2" fillId="9" borderId="0" xfId="0" applyFont="1" applyFill="1"/>
    <xf numFmtId="0" fontId="4" fillId="8" borderId="0" xfId="0" applyFont="1" applyFill="1" applyAlignment="1">
      <alignment horizontal="center"/>
    </xf>
    <xf numFmtId="0" fontId="5" fillId="8" borderId="0" xfId="0" applyFont="1" applyFill="1"/>
    <xf numFmtId="0" fontId="4" fillId="7" borderId="0" xfId="0" applyFont="1" applyFill="1"/>
    <xf numFmtId="0" fontId="4" fillId="7" borderId="0" xfId="0" applyFont="1" applyFill="1" applyAlignment="1">
      <alignment horizontal="center"/>
    </xf>
    <xf numFmtId="0" fontId="4" fillId="11" borderId="0" xfId="0" applyFont="1" applyFill="1"/>
    <xf numFmtId="0" fontId="4" fillId="11" borderId="0" xfId="0" applyFont="1" applyFill="1" applyAlignment="1">
      <alignment horizontal="center"/>
    </xf>
    <xf numFmtId="0" fontId="4" fillId="10" borderId="0" xfId="0" applyFont="1" applyFill="1" applyAlignment="1">
      <alignment horizontal="center"/>
    </xf>
    <xf numFmtId="165" fontId="4" fillId="10" borderId="0" xfId="0" applyNumberFormat="1" applyFont="1" applyFill="1" applyAlignment="1">
      <alignment horizontal="center"/>
    </xf>
    <xf numFmtId="0" fontId="5" fillId="10" borderId="0" xfId="0" applyFont="1" applyFill="1"/>
    <xf numFmtId="0" fontId="5" fillId="4" borderId="0" xfId="0" applyFont="1" applyFill="1"/>
    <xf numFmtId="165" fontId="4" fillId="8" borderId="0" xfId="0" applyNumberFormat="1" applyFont="1" applyFill="1" applyAlignment="1">
      <alignment horizontal="center"/>
    </xf>
    <xf numFmtId="0" fontId="3" fillId="0" borderId="0" xfId="0" applyFont="1" applyFill="1"/>
    <xf numFmtId="0" fontId="3" fillId="4" borderId="0" xfId="0" applyFont="1" applyFill="1"/>
    <xf numFmtId="0" fontId="3" fillId="4" borderId="0" xfId="0" applyFont="1" applyFill="1" applyBorder="1"/>
    <xf numFmtId="0" fontId="5" fillId="4" borderId="0" xfId="0" applyFont="1" applyFill="1" applyBorder="1"/>
    <xf numFmtId="0" fontId="3" fillId="4" borderId="2" xfId="0" applyFont="1" applyFill="1" applyBorder="1"/>
    <xf numFmtId="165" fontId="1" fillId="5" borderId="0" xfId="0" applyNumberFormat="1" applyFont="1" applyFill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6" fillId="4" borderId="0" xfId="0" applyFont="1" applyFill="1"/>
    <xf numFmtId="165" fontId="6" fillId="4" borderId="0" xfId="0" applyNumberFormat="1" applyFont="1" applyFill="1" applyAlignment="1">
      <alignment horizontal="center"/>
    </xf>
    <xf numFmtId="0" fontId="3" fillId="8" borderId="0" xfId="0" applyFont="1" applyFill="1"/>
    <xf numFmtId="165" fontId="2" fillId="10" borderId="0" xfId="0" applyNumberFormat="1" applyFont="1" applyFill="1" applyAlignment="1">
      <alignment horizontal="center"/>
    </xf>
    <xf numFmtId="0" fontId="4" fillId="10" borderId="0" xfId="0" applyFont="1" applyFill="1"/>
    <xf numFmtId="0" fontId="1" fillId="11" borderId="0" xfId="0" applyFont="1" applyFill="1" applyAlignment="1">
      <alignment horizontal="center"/>
    </xf>
    <xf numFmtId="0" fontId="1" fillId="11" borderId="0" xfId="0" applyFont="1" applyFill="1"/>
    <xf numFmtId="0" fontId="1" fillId="12" borderId="0" xfId="0" applyFont="1" applyFill="1" applyAlignment="1">
      <alignment horizontal="center"/>
    </xf>
    <xf numFmtId="0" fontId="1" fillId="12" borderId="0" xfId="0" applyFont="1" applyFill="1"/>
    <xf numFmtId="0" fontId="1" fillId="13" borderId="0" xfId="0" applyFont="1" applyFill="1" applyAlignment="1">
      <alignment horizontal="center"/>
    </xf>
    <xf numFmtId="0" fontId="0" fillId="11" borderId="0" xfId="0" applyFill="1"/>
    <xf numFmtId="0" fontId="1" fillId="14" borderId="0" xfId="0" applyFont="1" applyFill="1" applyAlignment="1">
      <alignment horizontal="center"/>
    </xf>
    <xf numFmtId="165" fontId="1" fillId="14" borderId="0" xfId="0" applyNumberFormat="1" applyFont="1" applyFill="1" applyAlignment="1">
      <alignment horizontal="center"/>
    </xf>
    <xf numFmtId="0" fontId="3" fillId="11" borderId="0" xfId="0" applyFont="1" applyFill="1"/>
    <xf numFmtId="165" fontId="0" fillId="2" borderId="0" xfId="0" applyNumberFormat="1" applyFill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0" fontId="1" fillId="15" borderId="0" xfId="0" applyFont="1" applyFill="1" applyAlignment="1">
      <alignment horizontal="center"/>
    </xf>
    <xf numFmtId="165" fontId="1" fillId="15" borderId="0" xfId="0" applyNumberFormat="1" applyFont="1" applyFill="1" applyAlignment="1">
      <alignment horizontal="center"/>
    </xf>
    <xf numFmtId="165" fontId="1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" fillId="11" borderId="3" xfId="0" applyFont="1" applyFill="1" applyBorder="1" applyAlignment="1">
      <alignment horizontal="center"/>
    </xf>
    <xf numFmtId="165" fontId="1" fillId="15" borderId="3" xfId="0" applyNumberFormat="1" applyFont="1" applyFill="1" applyBorder="1" applyAlignment="1">
      <alignment horizontal="center"/>
    </xf>
    <xf numFmtId="0" fontId="1" fillId="15" borderId="3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165" fontId="4" fillId="4" borderId="0" xfId="0" applyNumberFormat="1" applyFont="1" applyFill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0" fontId="0" fillId="0" borderId="0" xfId="0" applyBorder="1"/>
  </cellXfs>
  <cellStyles count="2">
    <cellStyle name="Normal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A162"/>
  <sheetViews>
    <sheetView tabSelected="1" workbookViewId="0">
      <selection activeCell="J14" sqref="J14"/>
    </sheetView>
  </sheetViews>
  <sheetFormatPr defaultColWidth="8.7109375" defaultRowHeight="21" x14ac:dyDescent="0.35"/>
  <cols>
    <col min="1" max="1" width="23.5703125" style="10" customWidth="1"/>
    <col min="2" max="2" width="35.5703125" style="10" customWidth="1"/>
    <col min="3" max="3" width="10.85546875" style="11" customWidth="1"/>
    <col min="4" max="4" width="12.42578125" style="11" customWidth="1"/>
    <col min="5" max="5" width="13.140625" style="11" customWidth="1"/>
    <col min="6" max="6" width="11.28515625" style="11" customWidth="1"/>
    <col min="7" max="7" width="9.85546875" style="10" bestFit="1" customWidth="1"/>
    <col min="8" max="8" width="8.7109375" style="15"/>
    <col min="9" max="9" width="23.5703125" style="16" customWidth="1"/>
    <col min="10" max="10" width="8.7109375" style="16"/>
    <col min="11" max="13" width="8.7109375" style="15"/>
    <col min="14" max="14" width="13.42578125" style="16" customWidth="1"/>
    <col min="15" max="15" width="12" style="16" customWidth="1"/>
    <col min="16" max="16" width="12.7109375" style="68" customWidth="1"/>
    <col min="17" max="17" width="14.140625" style="68" customWidth="1"/>
    <col min="18" max="19" width="14.42578125" style="68" customWidth="1"/>
    <col min="20" max="25" width="8.7109375" style="15"/>
    <col min="26" max="27" width="8.7109375" style="25"/>
    <col min="28" max="16384" width="8.7109375" style="10"/>
  </cols>
  <sheetData>
    <row r="1" spans="1:27" x14ac:dyDescent="0.35">
      <c r="A1" s="15"/>
      <c r="B1" s="14" t="s">
        <v>59</v>
      </c>
      <c r="C1" s="12"/>
      <c r="D1" s="16"/>
      <c r="E1" s="16"/>
      <c r="F1" s="16"/>
      <c r="G1" s="15"/>
    </row>
    <row r="2" spans="1:27" s="15" customFormat="1" ht="18.75" x14ac:dyDescent="0.3">
      <c r="C2" s="16"/>
      <c r="D2" s="16"/>
      <c r="E2" s="16"/>
      <c r="F2" s="16"/>
      <c r="I2" s="16"/>
      <c r="J2" s="16"/>
      <c r="Z2" s="25"/>
      <c r="AA2" s="25"/>
    </row>
    <row r="3" spans="1:27" s="15" customFormat="1" ht="18.75" x14ac:dyDescent="0.3">
      <c r="C3" s="16"/>
      <c r="D3" s="16"/>
      <c r="E3" s="16"/>
      <c r="F3" s="16"/>
      <c r="I3" s="16"/>
      <c r="J3" s="16"/>
      <c r="Z3" s="25"/>
      <c r="AA3" s="25"/>
    </row>
    <row r="4" spans="1:27" x14ac:dyDescent="0.35">
      <c r="A4" s="15"/>
      <c r="B4" s="22"/>
      <c r="C4" s="24" t="s">
        <v>30</v>
      </c>
      <c r="D4" s="24" t="s">
        <v>49</v>
      </c>
      <c r="E4" s="16"/>
      <c r="F4" s="24" t="s">
        <v>30</v>
      </c>
      <c r="G4" s="24" t="s">
        <v>56</v>
      </c>
    </row>
    <row r="5" spans="1:27" x14ac:dyDescent="0.35">
      <c r="A5" s="15"/>
      <c r="B5" s="23" t="s">
        <v>4</v>
      </c>
      <c r="C5" s="13" t="s">
        <v>31</v>
      </c>
      <c r="D5" s="12">
        <v>25</v>
      </c>
      <c r="E5" s="16"/>
      <c r="F5" s="13" t="s">
        <v>31</v>
      </c>
      <c r="G5" s="59">
        <f>D5</f>
        <v>25</v>
      </c>
    </row>
    <row r="6" spans="1:27" x14ac:dyDescent="0.35">
      <c r="A6" s="15"/>
      <c r="B6" s="23"/>
      <c r="C6" s="13"/>
      <c r="D6" s="12"/>
      <c r="E6" s="16"/>
      <c r="F6" s="13"/>
      <c r="G6" s="59"/>
    </row>
    <row r="7" spans="1:27" x14ac:dyDescent="0.35">
      <c r="A7" s="15"/>
      <c r="B7" s="23" t="s">
        <v>28</v>
      </c>
      <c r="C7" s="13" t="s">
        <v>15</v>
      </c>
      <c r="D7" s="72">
        <v>79.900000000000006</v>
      </c>
      <c r="E7" s="16"/>
      <c r="F7" s="13" t="s">
        <v>32</v>
      </c>
      <c r="G7" s="60">
        <f>D7*2.2</f>
        <v>175.78000000000003</v>
      </c>
    </row>
    <row r="8" spans="1:27" x14ac:dyDescent="0.35">
      <c r="A8" s="15"/>
      <c r="B8" s="23"/>
      <c r="C8" s="13"/>
      <c r="D8" s="12"/>
      <c r="E8" s="16"/>
      <c r="F8" s="13"/>
      <c r="G8" s="59"/>
    </row>
    <row r="9" spans="1:27" x14ac:dyDescent="0.35">
      <c r="A9" s="15"/>
      <c r="B9" s="23" t="s">
        <v>27</v>
      </c>
      <c r="C9" s="13" t="s">
        <v>34</v>
      </c>
      <c r="D9" s="72">
        <v>178</v>
      </c>
      <c r="E9" s="16"/>
      <c r="F9" s="13" t="s">
        <v>33</v>
      </c>
      <c r="G9" s="60">
        <f>D9/2.54</f>
        <v>70.078740157480311</v>
      </c>
    </row>
    <row r="10" spans="1:27" x14ac:dyDescent="0.35">
      <c r="A10" s="15"/>
      <c r="B10" s="23"/>
      <c r="C10" s="13"/>
      <c r="D10" s="12"/>
      <c r="E10" s="16"/>
      <c r="F10" s="13"/>
      <c r="G10" s="59"/>
    </row>
    <row r="11" spans="1:27" x14ac:dyDescent="0.35">
      <c r="A11" s="15"/>
      <c r="B11" s="23" t="s">
        <v>29</v>
      </c>
      <c r="C11" s="13" t="s">
        <v>34</v>
      </c>
      <c r="D11" s="72">
        <v>80.599999999999994</v>
      </c>
      <c r="E11" s="16"/>
      <c r="F11" s="13" t="s">
        <v>33</v>
      </c>
      <c r="G11" s="60">
        <f>D11/2.54</f>
        <v>31.732283464566926</v>
      </c>
    </row>
    <row r="12" spans="1:27" s="25" customFormat="1" ht="18.75" x14ac:dyDescent="0.3">
      <c r="A12" s="15"/>
      <c r="B12" s="48"/>
      <c r="C12" s="48"/>
      <c r="D12" s="49"/>
      <c r="E12" s="15"/>
      <c r="F12" s="16"/>
      <c r="G12" s="15"/>
      <c r="H12" s="15"/>
      <c r="I12" s="16"/>
      <c r="J12" s="16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7" s="25" customFormat="1" ht="18.75" x14ac:dyDescent="0.3">
      <c r="A13" s="15"/>
      <c r="B13" s="15"/>
      <c r="C13" s="15"/>
      <c r="D13" s="15"/>
      <c r="E13" s="15"/>
      <c r="F13" s="16"/>
      <c r="G13" s="15"/>
      <c r="H13" s="15"/>
      <c r="I13" s="16"/>
      <c r="J13" s="16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7" s="21" customFormat="1" ht="18.75" x14ac:dyDescent="0.3">
      <c r="A14" s="16"/>
      <c r="B14" s="23" t="str">
        <f>Results!G1</f>
        <v>Skeletal Muscle Mass</v>
      </c>
      <c r="C14" s="53" t="str">
        <f>Results!B1</f>
        <v>kg</v>
      </c>
      <c r="D14" s="53" t="str">
        <f>Results!C1</f>
        <v>kg</v>
      </c>
      <c r="E14" s="69" t="str">
        <f>Results!D1</f>
        <v>% of BW</v>
      </c>
      <c r="F14" s="53" t="str">
        <f>Results!E1</f>
        <v>% of BW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7" s="21" customFormat="1" x14ac:dyDescent="0.35">
      <c r="A15" s="16"/>
      <c r="B15" s="23"/>
      <c r="C15" s="53" t="str">
        <f>Results!B2</f>
        <v>Model 1</v>
      </c>
      <c r="D15" s="53" t="str">
        <f>Results!C2</f>
        <v>Model 2</v>
      </c>
      <c r="E15" s="69" t="str">
        <f>Results!D2</f>
        <v>Model 1</v>
      </c>
      <c r="F15" s="53" t="str">
        <f>Results!E2</f>
        <v>Model 2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68"/>
      <c r="T15" s="68"/>
      <c r="U15" s="16"/>
      <c r="V15" s="16"/>
      <c r="W15" s="16"/>
      <c r="X15" s="16"/>
      <c r="Y15" s="16"/>
    </row>
    <row r="16" spans="1:27" s="25" customFormat="1" x14ac:dyDescent="0.35">
      <c r="A16" s="15"/>
      <c r="B16" s="22" t="str">
        <f>Results!G3</f>
        <v>NH White Man</v>
      </c>
      <c r="C16" s="66">
        <f>Results!B3</f>
        <v>30.224975066347294</v>
      </c>
      <c r="D16" s="66">
        <f>Results!C3</f>
        <v>32.826925548161562</v>
      </c>
      <c r="E16" s="70">
        <f>Results!D3</f>
        <v>37.828504463513504</v>
      </c>
      <c r="F16" s="66">
        <f>Results!E3</f>
        <v>41.085013201704079</v>
      </c>
      <c r="G16" s="16"/>
      <c r="H16" s="15"/>
      <c r="I16" s="16"/>
      <c r="J16" s="16"/>
      <c r="K16" s="15"/>
      <c r="L16" s="15"/>
      <c r="M16" s="15"/>
      <c r="N16" s="15"/>
      <c r="O16" s="16"/>
      <c r="P16" s="16"/>
      <c r="Q16" s="68"/>
      <c r="R16" s="68"/>
      <c r="S16" s="68"/>
      <c r="T16" s="68"/>
      <c r="U16" s="15"/>
      <c r="V16" s="15"/>
      <c r="W16" s="15"/>
      <c r="X16" s="15"/>
      <c r="Y16" s="15"/>
    </row>
    <row r="17" spans="1:27" s="25" customFormat="1" x14ac:dyDescent="0.35">
      <c r="A17" s="15"/>
      <c r="B17" s="22"/>
      <c r="C17" s="66"/>
      <c r="D17" s="66"/>
      <c r="E17" s="71"/>
      <c r="F17" s="65"/>
      <c r="G17" s="16"/>
      <c r="H17" s="15"/>
      <c r="I17" s="16"/>
      <c r="J17" s="16"/>
      <c r="K17" s="15"/>
      <c r="L17" s="15"/>
      <c r="M17" s="15"/>
      <c r="N17" s="15"/>
      <c r="O17" s="16"/>
      <c r="P17" s="16"/>
      <c r="Q17" s="68"/>
      <c r="R17" s="68"/>
      <c r="S17" s="68"/>
      <c r="T17" s="68"/>
      <c r="U17" s="15"/>
      <c r="V17" s="15"/>
      <c r="W17" s="15"/>
      <c r="X17" s="15"/>
      <c r="Y17" s="15"/>
    </row>
    <row r="18" spans="1:27" s="25" customFormat="1" x14ac:dyDescent="0.35">
      <c r="A18" s="15"/>
      <c r="B18" s="22" t="str">
        <f>Results!G5</f>
        <v>NH Black Man</v>
      </c>
      <c r="C18" s="66">
        <f>Results!B5</f>
        <v>33.007387735854337</v>
      </c>
      <c r="D18" s="66">
        <f>Results!C5</f>
        <v>34.474853928557508</v>
      </c>
      <c r="E18" s="70">
        <f>Results!D5</f>
        <v>41.310873261394661</v>
      </c>
      <c r="F18" s="66">
        <f>Results!E5</f>
        <v>43.147501787931795</v>
      </c>
      <c r="G18" s="16"/>
      <c r="H18" s="15"/>
      <c r="I18" s="16"/>
      <c r="J18" s="16"/>
      <c r="K18" s="15"/>
      <c r="L18" s="15"/>
      <c r="M18" s="15"/>
      <c r="N18" s="15"/>
      <c r="O18" s="16"/>
      <c r="P18" s="16"/>
      <c r="Q18" s="68"/>
      <c r="R18" s="68"/>
      <c r="S18" s="68"/>
      <c r="T18" s="68"/>
      <c r="U18" s="15"/>
      <c r="V18" s="15"/>
      <c r="W18" s="15"/>
      <c r="X18" s="15"/>
      <c r="Y18" s="15"/>
    </row>
    <row r="19" spans="1:27" s="25" customFormat="1" x14ac:dyDescent="0.35">
      <c r="A19" s="15"/>
      <c r="B19" s="22"/>
      <c r="C19" s="66"/>
      <c r="D19" s="66"/>
      <c r="E19" s="71"/>
      <c r="F19" s="65"/>
      <c r="G19" s="16"/>
      <c r="H19" s="15"/>
      <c r="I19" s="16"/>
      <c r="J19" s="16"/>
      <c r="K19" s="15"/>
      <c r="L19" s="15"/>
      <c r="M19" s="15"/>
      <c r="N19" s="15"/>
      <c r="O19" s="16"/>
      <c r="P19" s="16"/>
      <c r="Q19" s="68"/>
      <c r="R19" s="68"/>
      <c r="S19" s="68"/>
      <c r="T19" s="68"/>
      <c r="U19" s="15"/>
      <c r="V19" s="15"/>
      <c r="W19" s="15"/>
      <c r="X19" s="15"/>
      <c r="Y19" s="15"/>
    </row>
    <row r="20" spans="1:27" s="25" customFormat="1" x14ac:dyDescent="0.35">
      <c r="A20" s="15"/>
      <c r="B20" s="22" t="str">
        <f>Results!G7</f>
        <v>NH White Woman</v>
      </c>
      <c r="C20" s="66">
        <f>Results!B7</f>
        <v>23.498697391919617</v>
      </c>
      <c r="D20" s="66">
        <f>Results!C7</f>
        <v>24.066307148786365</v>
      </c>
      <c r="E20" s="70">
        <f>Results!D7</f>
        <v>29.410134407909407</v>
      </c>
      <c r="F20" s="66">
        <f>Results!E7</f>
        <v>30.120534604238252</v>
      </c>
      <c r="G20" s="16"/>
      <c r="H20" s="15"/>
      <c r="I20" s="16"/>
      <c r="J20" s="16"/>
      <c r="K20" s="15"/>
      <c r="L20" s="15"/>
      <c r="M20" s="15"/>
      <c r="N20" s="15"/>
      <c r="O20" s="16"/>
      <c r="P20" s="16"/>
      <c r="Q20" s="68"/>
      <c r="R20" s="68"/>
      <c r="S20" s="68"/>
      <c r="T20" s="68"/>
      <c r="U20" s="15"/>
      <c r="V20" s="15"/>
      <c r="W20" s="15"/>
      <c r="X20" s="15"/>
      <c r="Y20" s="15"/>
    </row>
    <row r="21" spans="1:27" s="25" customFormat="1" x14ac:dyDescent="0.35">
      <c r="A21" s="15"/>
      <c r="B21" s="22"/>
      <c r="C21" s="66"/>
      <c r="D21" s="66"/>
      <c r="E21" s="71"/>
      <c r="F21" s="65"/>
      <c r="G21" s="16"/>
      <c r="H21" s="15"/>
      <c r="I21" s="16"/>
      <c r="J21" s="16"/>
      <c r="K21" s="15"/>
      <c r="L21" s="15"/>
      <c r="M21" s="15"/>
      <c r="N21" s="15"/>
      <c r="O21" s="16"/>
      <c r="P21" s="16"/>
      <c r="Q21" s="68"/>
      <c r="R21" s="68"/>
      <c r="S21" s="68"/>
      <c r="T21" s="68"/>
      <c r="U21" s="15"/>
      <c r="V21" s="15"/>
      <c r="W21" s="15"/>
      <c r="X21" s="15"/>
      <c r="Y21" s="15"/>
    </row>
    <row r="22" spans="1:27" s="25" customFormat="1" x14ac:dyDescent="0.35">
      <c r="A22" s="15"/>
      <c r="B22" s="22" t="str">
        <f>Results!G9</f>
        <v>NH Black Woman</v>
      </c>
      <c r="C22" s="66">
        <f>Results!B9</f>
        <v>25.95710476238688</v>
      </c>
      <c r="D22" s="66">
        <f>Results!C9</f>
        <v>26.400382875733747</v>
      </c>
      <c r="E22" s="70">
        <f>Results!D9</f>
        <v>32.486989690096216</v>
      </c>
      <c r="F22" s="66">
        <f>Results!E9</f>
        <v>33.041780820693049</v>
      </c>
      <c r="G22" s="16"/>
      <c r="H22" s="15"/>
      <c r="I22" s="16"/>
      <c r="J22" s="16"/>
      <c r="K22" s="15"/>
      <c r="L22" s="15"/>
      <c r="M22" s="15"/>
      <c r="N22" s="15"/>
      <c r="O22" s="16"/>
      <c r="P22" s="16"/>
      <c r="Q22" s="68"/>
      <c r="R22" s="68"/>
      <c r="S22" s="68"/>
      <c r="T22" s="68"/>
      <c r="U22" s="15"/>
      <c r="V22" s="15"/>
      <c r="W22" s="15"/>
      <c r="X22" s="15"/>
      <c r="Y22" s="15"/>
    </row>
    <row r="23" spans="1:27" s="15" customFormat="1" x14ac:dyDescent="0.35">
      <c r="C23" s="67"/>
      <c r="D23" s="67"/>
      <c r="E23" s="67"/>
      <c r="F23" s="67"/>
      <c r="G23" s="16"/>
      <c r="I23" s="16"/>
      <c r="J23" s="16"/>
      <c r="O23" s="16"/>
      <c r="P23" s="16"/>
      <c r="Q23" s="68"/>
      <c r="R23" s="68"/>
      <c r="S23" s="68"/>
      <c r="T23" s="68"/>
      <c r="Z23" s="25"/>
      <c r="AA23" s="25"/>
    </row>
    <row r="24" spans="1:27" s="25" customFormat="1" ht="21.75" x14ac:dyDescent="0.35">
      <c r="A24" s="15"/>
      <c r="B24" s="23" t="s">
        <v>18</v>
      </c>
      <c r="C24" s="23" t="s">
        <v>58</v>
      </c>
      <c r="D24" s="46">
        <f>D7/(0.01*D9)^2</f>
        <v>25.217775533392249</v>
      </c>
      <c r="E24" s="16"/>
      <c r="F24" s="16"/>
      <c r="G24" s="15"/>
      <c r="H24" s="15"/>
      <c r="I24" s="16"/>
      <c r="J24" s="16"/>
      <c r="K24" s="15"/>
      <c r="L24" s="15"/>
      <c r="M24" s="15"/>
      <c r="N24" s="16"/>
      <c r="O24" s="16"/>
      <c r="P24" s="68"/>
      <c r="Q24" s="68"/>
      <c r="R24" s="68"/>
      <c r="S24" s="68"/>
      <c r="T24" s="15"/>
      <c r="U24" s="15"/>
      <c r="V24" s="15"/>
      <c r="W24" s="15"/>
      <c r="X24" s="15"/>
      <c r="Y24" s="15"/>
    </row>
    <row r="25" spans="1:27" s="25" customFormat="1" x14ac:dyDescent="0.35">
      <c r="A25" s="15"/>
      <c r="B25" s="15"/>
      <c r="C25" s="16"/>
      <c r="D25" s="16"/>
      <c r="E25" s="16"/>
      <c r="F25" s="16"/>
      <c r="G25" s="15"/>
      <c r="H25" s="15"/>
      <c r="I25" s="16"/>
      <c r="J25" s="16"/>
      <c r="K25" s="15"/>
      <c r="L25" s="15"/>
      <c r="M25" s="15"/>
      <c r="N25" s="16"/>
      <c r="O25" s="16"/>
      <c r="P25" s="68"/>
      <c r="Q25" s="68"/>
      <c r="R25" s="68"/>
      <c r="S25" s="68"/>
      <c r="T25" s="15"/>
      <c r="U25" s="15"/>
      <c r="V25" s="15"/>
      <c r="W25" s="15"/>
      <c r="X25" s="15"/>
      <c r="Y25" s="15"/>
    </row>
    <row r="26" spans="1:27" s="15" customFormat="1" x14ac:dyDescent="0.35">
      <c r="C26" s="16"/>
      <c r="D26" s="16"/>
      <c r="E26" s="16"/>
      <c r="F26" s="16"/>
      <c r="I26" s="16"/>
      <c r="J26" s="16"/>
      <c r="N26" s="16"/>
      <c r="O26" s="16"/>
      <c r="P26" s="68"/>
      <c r="Q26" s="68"/>
      <c r="R26" s="68"/>
      <c r="S26" s="68"/>
    </row>
    <row r="27" spans="1:27" s="15" customFormat="1" x14ac:dyDescent="0.35">
      <c r="C27" s="16"/>
      <c r="D27" s="16"/>
      <c r="E27" s="16"/>
      <c r="F27" s="16"/>
      <c r="I27" s="16"/>
      <c r="J27" s="16"/>
      <c r="N27" s="16"/>
      <c r="O27" s="16"/>
      <c r="P27" s="68"/>
      <c r="Q27" s="68"/>
      <c r="R27" s="68"/>
      <c r="S27" s="68"/>
    </row>
    <row r="28" spans="1:27" s="15" customFormat="1" x14ac:dyDescent="0.35">
      <c r="C28" s="16"/>
      <c r="D28" s="16"/>
      <c r="E28" s="16"/>
      <c r="F28" s="16"/>
      <c r="I28" s="16"/>
      <c r="J28" s="16"/>
      <c r="N28" s="16"/>
      <c r="O28" s="16"/>
      <c r="P28" s="68"/>
      <c r="Q28" s="68"/>
      <c r="R28" s="68"/>
      <c r="S28" s="68"/>
    </row>
    <row r="29" spans="1:27" s="15" customFormat="1" x14ac:dyDescent="0.35">
      <c r="C29" s="16"/>
      <c r="D29" s="16"/>
      <c r="E29" s="16"/>
      <c r="F29" s="16"/>
      <c r="I29" s="16"/>
      <c r="J29" s="16"/>
      <c r="N29" s="16"/>
      <c r="O29" s="16"/>
      <c r="P29" s="68"/>
      <c r="Q29" s="68"/>
      <c r="R29" s="68"/>
      <c r="S29" s="68"/>
    </row>
    <row r="30" spans="1:27" s="15" customFormat="1" x14ac:dyDescent="0.35">
      <c r="C30" s="16"/>
      <c r="D30" s="16"/>
      <c r="E30" s="16"/>
      <c r="F30" s="16"/>
      <c r="I30" s="16"/>
      <c r="J30" s="16"/>
      <c r="N30" s="16"/>
      <c r="O30" s="16"/>
      <c r="P30" s="68"/>
      <c r="Q30" s="68"/>
      <c r="R30" s="68"/>
      <c r="S30" s="68"/>
    </row>
    <row r="31" spans="1:27" s="15" customFormat="1" x14ac:dyDescent="0.35">
      <c r="C31" s="16"/>
      <c r="D31" s="16"/>
      <c r="E31" s="16"/>
      <c r="F31" s="16"/>
      <c r="I31" s="16"/>
      <c r="J31" s="16"/>
      <c r="N31" s="16"/>
      <c r="O31" s="16"/>
      <c r="P31" s="68"/>
      <c r="Q31" s="68"/>
      <c r="R31" s="68"/>
      <c r="S31" s="68"/>
    </row>
    <row r="32" spans="1:27" s="15" customFormat="1" x14ac:dyDescent="0.35">
      <c r="C32" s="16"/>
      <c r="D32" s="16"/>
      <c r="E32" s="16"/>
      <c r="F32" s="16"/>
      <c r="I32" s="16"/>
      <c r="J32" s="16"/>
      <c r="N32" s="16"/>
      <c r="O32" s="16"/>
      <c r="P32" s="68"/>
      <c r="Q32" s="68"/>
      <c r="R32" s="68"/>
      <c r="S32" s="68"/>
    </row>
    <row r="33" spans="3:19" s="15" customFormat="1" x14ac:dyDescent="0.35">
      <c r="C33" s="16"/>
      <c r="D33" s="16"/>
      <c r="E33" s="16"/>
      <c r="F33" s="16"/>
      <c r="I33" s="16"/>
      <c r="J33" s="16"/>
      <c r="N33" s="16"/>
      <c r="O33" s="16"/>
      <c r="P33" s="68"/>
      <c r="Q33" s="68"/>
      <c r="R33" s="68"/>
      <c r="S33" s="68"/>
    </row>
    <row r="34" spans="3:19" s="15" customFormat="1" x14ac:dyDescent="0.35">
      <c r="C34" s="16"/>
      <c r="D34" s="16"/>
      <c r="E34" s="16"/>
      <c r="F34" s="16"/>
      <c r="I34" s="16"/>
      <c r="J34" s="16"/>
      <c r="N34" s="16"/>
      <c r="O34" s="16"/>
      <c r="P34" s="68"/>
      <c r="Q34" s="68"/>
      <c r="R34" s="68"/>
      <c r="S34" s="68"/>
    </row>
    <row r="35" spans="3:19" s="15" customFormat="1" x14ac:dyDescent="0.35">
      <c r="C35" s="16"/>
      <c r="D35" s="16"/>
      <c r="E35" s="16"/>
      <c r="F35" s="16"/>
      <c r="I35" s="16"/>
      <c r="J35" s="16"/>
      <c r="N35" s="16"/>
      <c r="O35" s="16"/>
      <c r="P35" s="68"/>
      <c r="Q35" s="68"/>
      <c r="R35" s="68"/>
      <c r="S35" s="68"/>
    </row>
    <row r="36" spans="3:19" s="15" customFormat="1" x14ac:dyDescent="0.35">
      <c r="C36" s="16"/>
      <c r="D36" s="16"/>
      <c r="E36" s="16"/>
      <c r="F36" s="16"/>
      <c r="I36" s="16"/>
      <c r="J36" s="16"/>
      <c r="N36" s="16"/>
      <c r="O36" s="16"/>
      <c r="P36" s="68"/>
      <c r="Q36" s="68"/>
      <c r="R36" s="68"/>
      <c r="S36" s="68"/>
    </row>
    <row r="37" spans="3:19" s="15" customFormat="1" x14ac:dyDescent="0.35">
      <c r="C37" s="16"/>
      <c r="D37" s="16"/>
      <c r="E37" s="16"/>
      <c r="F37" s="16"/>
      <c r="I37" s="16"/>
      <c r="J37" s="16"/>
      <c r="N37" s="16"/>
      <c r="O37" s="16"/>
      <c r="P37" s="68"/>
      <c r="Q37" s="68"/>
      <c r="R37" s="68"/>
      <c r="S37" s="68"/>
    </row>
    <row r="38" spans="3:19" s="15" customFormat="1" x14ac:dyDescent="0.35">
      <c r="C38" s="16"/>
      <c r="D38" s="16"/>
      <c r="E38" s="16"/>
      <c r="F38" s="16"/>
      <c r="I38" s="16"/>
      <c r="J38" s="16"/>
      <c r="N38" s="16"/>
      <c r="O38" s="16"/>
      <c r="P38" s="68"/>
      <c r="Q38" s="68"/>
      <c r="R38" s="68"/>
      <c r="S38" s="68"/>
    </row>
    <row r="39" spans="3:19" s="15" customFormat="1" x14ac:dyDescent="0.35">
      <c r="C39" s="16"/>
      <c r="D39" s="16"/>
      <c r="E39" s="16"/>
      <c r="F39" s="16"/>
      <c r="I39" s="16"/>
      <c r="J39" s="16"/>
      <c r="N39" s="16"/>
      <c r="O39" s="16"/>
      <c r="P39" s="68"/>
      <c r="Q39" s="68"/>
      <c r="R39" s="68"/>
      <c r="S39" s="68"/>
    </row>
    <row r="40" spans="3:19" s="15" customFormat="1" x14ac:dyDescent="0.35">
      <c r="C40" s="16"/>
      <c r="D40" s="16"/>
      <c r="E40" s="16"/>
      <c r="F40" s="16"/>
      <c r="I40" s="16"/>
      <c r="J40" s="16"/>
      <c r="N40" s="16"/>
      <c r="O40" s="16"/>
      <c r="P40" s="68"/>
      <c r="Q40" s="68"/>
      <c r="R40" s="68"/>
      <c r="S40" s="68"/>
    </row>
    <row r="41" spans="3:19" s="15" customFormat="1" x14ac:dyDescent="0.35">
      <c r="C41" s="16"/>
      <c r="D41" s="16"/>
      <c r="E41" s="16"/>
      <c r="F41" s="16"/>
      <c r="I41" s="16"/>
      <c r="J41" s="16"/>
      <c r="N41" s="16"/>
      <c r="O41" s="16"/>
      <c r="P41" s="68"/>
      <c r="Q41" s="68"/>
      <c r="R41" s="68"/>
      <c r="S41" s="68"/>
    </row>
    <row r="42" spans="3:19" s="15" customFormat="1" x14ac:dyDescent="0.35">
      <c r="C42" s="16"/>
      <c r="D42" s="16"/>
      <c r="E42" s="16"/>
      <c r="F42" s="16"/>
      <c r="I42" s="16"/>
      <c r="J42" s="16"/>
      <c r="N42" s="16"/>
      <c r="O42" s="16"/>
      <c r="P42" s="68"/>
      <c r="Q42" s="68"/>
      <c r="R42" s="68"/>
      <c r="S42" s="68"/>
    </row>
    <row r="43" spans="3:19" s="15" customFormat="1" x14ac:dyDescent="0.35">
      <c r="C43" s="16"/>
      <c r="D43" s="16"/>
      <c r="E43" s="16"/>
      <c r="F43" s="16"/>
      <c r="I43" s="16"/>
      <c r="J43" s="16"/>
      <c r="N43" s="16"/>
      <c r="O43" s="16"/>
      <c r="P43" s="68"/>
      <c r="Q43" s="68"/>
      <c r="R43" s="68"/>
      <c r="S43" s="68"/>
    </row>
    <row r="44" spans="3:19" s="15" customFormat="1" x14ac:dyDescent="0.35">
      <c r="C44" s="16"/>
      <c r="D44" s="16"/>
      <c r="E44" s="16"/>
      <c r="F44" s="16"/>
      <c r="I44" s="16"/>
      <c r="J44" s="16"/>
      <c r="N44" s="16"/>
      <c r="O44" s="16"/>
      <c r="P44" s="68"/>
      <c r="Q44" s="68"/>
      <c r="R44" s="68"/>
      <c r="S44" s="68"/>
    </row>
    <row r="45" spans="3:19" s="15" customFormat="1" x14ac:dyDescent="0.35">
      <c r="C45" s="16"/>
      <c r="D45" s="16"/>
      <c r="E45" s="16"/>
      <c r="F45" s="16"/>
      <c r="I45" s="16"/>
      <c r="J45" s="16"/>
      <c r="N45" s="16"/>
      <c r="O45" s="16"/>
      <c r="P45" s="68"/>
      <c r="Q45" s="68"/>
      <c r="R45" s="68"/>
      <c r="S45" s="68"/>
    </row>
    <row r="46" spans="3:19" s="15" customFormat="1" x14ac:dyDescent="0.35">
      <c r="C46" s="16"/>
      <c r="D46" s="16"/>
      <c r="E46" s="16"/>
      <c r="F46" s="16"/>
      <c r="I46" s="16"/>
      <c r="J46" s="16"/>
      <c r="N46" s="16"/>
      <c r="O46" s="16"/>
      <c r="P46" s="68"/>
      <c r="Q46" s="68"/>
      <c r="R46" s="68"/>
      <c r="S46" s="68"/>
    </row>
    <row r="47" spans="3:19" s="15" customFormat="1" x14ac:dyDescent="0.35">
      <c r="C47" s="16"/>
      <c r="D47" s="16"/>
      <c r="E47" s="16"/>
      <c r="F47" s="16"/>
      <c r="I47" s="16"/>
      <c r="J47" s="16"/>
      <c r="N47" s="16"/>
      <c r="O47" s="16"/>
      <c r="P47" s="68"/>
      <c r="Q47" s="68"/>
      <c r="R47" s="68"/>
      <c r="S47" s="68"/>
    </row>
    <row r="48" spans="3:19" s="15" customFormat="1" x14ac:dyDescent="0.35">
      <c r="C48" s="16"/>
      <c r="D48" s="16"/>
      <c r="E48" s="16"/>
      <c r="F48" s="16"/>
      <c r="I48" s="16"/>
      <c r="J48" s="16"/>
      <c r="N48" s="16"/>
      <c r="O48" s="16"/>
      <c r="P48" s="68"/>
      <c r="Q48" s="68"/>
      <c r="R48" s="68"/>
      <c r="S48" s="68"/>
    </row>
    <row r="49" spans="3:19" s="15" customFormat="1" x14ac:dyDescent="0.35">
      <c r="C49" s="16"/>
      <c r="D49" s="16"/>
      <c r="E49" s="16"/>
      <c r="F49" s="16"/>
      <c r="I49" s="16"/>
      <c r="J49" s="16"/>
      <c r="N49" s="16"/>
      <c r="O49" s="16"/>
      <c r="P49" s="68"/>
      <c r="Q49" s="68"/>
      <c r="R49" s="68"/>
      <c r="S49" s="68"/>
    </row>
    <row r="50" spans="3:19" s="15" customFormat="1" x14ac:dyDescent="0.35">
      <c r="C50" s="16"/>
      <c r="D50" s="16"/>
      <c r="E50" s="16"/>
      <c r="F50" s="16"/>
      <c r="I50" s="16"/>
      <c r="J50" s="16"/>
      <c r="N50" s="16"/>
      <c r="O50" s="16"/>
      <c r="P50" s="68"/>
      <c r="Q50" s="68"/>
      <c r="R50" s="68"/>
      <c r="S50" s="68"/>
    </row>
    <row r="51" spans="3:19" s="15" customFormat="1" x14ac:dyDescent="0.35">
      <c r="C51" s="16"/>
      <c r="D51" s="16"/>
      <c r="E51" s="16"/>
      <c r="F51" s="16"/>
      <c r="I51" s="16"/>
      <c r="J51" s="16"/>
      <c r="N51" s="16"/>
      <c r="O51" s="16"/>
      <c r="P51" s="68"/>
      <c r="Q51" s="68"/>
      <c r="R51" s="68"/>
      <c r="S51" s="68"/>
    </row>
    <row r="52" spans="3:19" s="15" customFormat="1" x14ac:dyDescent="0.35">
      <c r="C52" s="16"/>
      <c r="D52" s="16"/>
      <c r="E52" s="16"/>
      <c r="F52" s="16"/>
      <c r="I52" s="16"/>
      <c r="J52" s="16"/>
      <c r="N52" s="16"/>
      <c r="O52" s="16"/>
      <c r="P52" s="68"/>
      <c r="Q52" s="68"/>
      <c r="R52" s="68"/>
      <c r="S52" s="68"/>
    </row>
    <row r="53" spans="3:19" s="15" customFormat="1" x14ac:dyDescent="0.35">
      <c r="C53" s="16"/>
      <c r="D53" s="16"/>
      <c r="E53" s="16"/>
      <c r="F53" s="16"/>
      <c r="I53" s="16"/>
      <c r="J53" s="16"/>
      <c r="N53" s="16"/>
      <c r="O53" s="16"/>
      <c r="P53" s="68"/>
      <c r="Q53" s="68"/>
      <c r="R53" s="68"/>
      <c r="S53" s="68"/>
    </row>
    <row r="54" spans="3:19" s="15" customFormat="1" x14ac:dyDescent="0.35">
      <c r="C54" s="16"/>
      <c r="D54" s="16"/>
      <c r="E54" s="16"/>
      <c r="F54" s="16"/>
      <c r="I54" s="16"/>
      <c r="J54" s="16"/>
      <c r="N54" s="16"/>
      <c r="O54" s="16"/>
      <c r="P54" s="68"/>
      <c r="Q54" s="68"/>
      <c r="R54" s="68"/>
      <c r="S54" s="68"/>
    </row>
    <row r="55" spans="3:19" s="15" customFormat="1" x14ac:dyDescent="0.35">
      <c r="C55" s="16"/>
      <c r="D55" s="16"/>
      <c r="E55" s="16"/>
      <c r="F55" s="16"/>
      <c r="I55" s="16"/>
      <c r="J55" s="16"/>
      <c r="N55" s="16"/>
      <c r="O55" s="16"/>
      <c r="P55" s="68"/>
      <c r="Q55" s="68"/>
      <c r="R55" s="68"/>
      <c r="S55" s="68"/>
    </row>
    <row r="56" spans="3:19" s="15" customFormat="1" x14ac:dyDescent="0.35">
      <c r="C56" s="16"/>
      <c r="D56" s="16"/>
      <c r="E56" s="16"/>
      <c r="F56" s="16"/>
      <c r="I56" s="16"/>
      <c r="J56" s="16"/>
      <c r="N56" s="16"/>
      <c r="O56" s="16"/>
      <c r="P56" s="68"/>
      <c r="Q56" s="68"/>
      <c r="R56" s="68"/>
      <c r="S56" s="68"/>
    </row>
    <row r="57" spans="3:19" s="15" customFormat="1" x14ac:dyDescent="0.35">
      <c r="C57" s="16"/>
      <c r="D57" s="16"/>
      <c r="E57" s="16"/>
      <c r="F57" s="16"/>
      <c r="I57" s="16"/>
      <c r="J57" s="16"/>
      <c r="N57" s="16"/>
      <c r="O57" s="16"/>
      <c r="P57" s="68"/>
      <c r="Q57" s="68"/>
      <c r="R57" s="68"/>
      <c r="S57" s="68"/>
    </row>
    <row r="58" spans="3:19" s="15" customFormat="1" x14ac:dyDescent="0.35">
      <c r="C58" s="16"/>
      <c r="D58" s="16"/>
      <c r="E58" s="16"/>
      <c r="F58" s="16"/>
      <c r="I58" s="16"/>
      <c r="J58" s="16"/>
      <c r="N58" s="16"/>
      <c r="O58" s="16"/>
      <c r="P58" s="68"/>
      <c r="Q58" s="68"/>
      <c r="R58" s="68"/>
      <c r="S58" s="68"/>
    </row>
    <row r="59" spans="3:19" s="15" customFormat="1" x14ac:dyDescent="0.35">
      <c r="C59" s="16"/>
      <c r="D59" s="16"/>
      <c r="E59" s="16"/>
      <c r="F59" s="16"/>
      <c r="I59" s="16"/>
      <c r="J59" s="16"/>
      <c r="N59" s="16"/>
      <c r="O59" s="16"/>
      <c r="P59" s="68"/>
      <c r="Q59" s="68"/>
      <c r="R59" s="68"/>
      <c r="S59" s="68"/>
    </row>
    <row r="60" spans="3:19" s="15" customFormat="1" x14ac:dyDescent="0.35">
      <c r="C60" s="16"/>
      <c r="D60" s="16"/>
      <c r="E60" s="16"/>
      <c r="F60" s="16"/>
      <c r="I60" s="16"/>
      <c r="J60" s="16"/>
      <c r="N60" s="16"/>
      <c r="O60" s="16"/>
      <c r="P60" s="68"/>
      <c r="Q60" s="68"/>
      <c r="R60" s="68"/>
      <c r="S60" s="68"/>
    </row>
    <row r="61" spans="3:19" s="15" customFormat="1" x14ac:dyDescent="0.35">
      <c r="C61" s="16"/>
      <c r="D61" s="16"/>
      <c r="E61" s="16"/>
      <c r="F61" s="16"/>
      <c r="I61" s="16"/>
      <c r="J61" s="16"/>
      <c r="N61" s="16"/>
      <c r="O61" s="16"/>
      <c r="P61" s="68"/>
      <c r="Q61" s="68"/>
      <c r="R61" s="68"/>
      <c r="S61" s="68"/>
    </row>
    <row r="62" spans="3:19" s="15" customFormat="1" x14ac:dyDescent="0.35">
      <c r="C62" s="16"/>
      <c r="D62" s="16"/>
      <c r="E62" s="16"/>
      <c r="F62" s="16"/>
      <c r="I62" s="16"/>
      <c r="J62" s="16"/>
      <c r="N62" s="16"/>
      <c r="O62" s="16"/>
      <c r="P62" s="68"/>
      <c r="Q62" s="68"/>
      <c r="R62" s="68"/>
      <c r="S62" s="68"/>
    </row>
    <row r="63" spans="3:19" s="15" customFormat="1" x14ac:dyDescent="0.35">
      <c r="C63" s="16"/>
      <c r="D63" s="16"/>
      <c r="E63" s="16"/>
      <c r="F63" s="16"/>
      <c r="I63" s="16"/>
      <c r="J63" s="16"/>
      <c r="N63" s="16"/>
      <c r="O63" s="16"/>
      <c r="P63" s="68"/>
      <c r="Q63" s="68"/>
      <c r="R63" s="68"/>
      <c r="S63" s="68"/>
    </row>
    <row r="64" spans="3:19" s="15" customFormat="1" x14ac:dyDescent="0.35">
      <c r="C64" s="16"/>
      <c r="D64" s="16"/>
      <c r="E64" s="16"/>
      <c r="F64" s="16"/>
      <c r="I64" s="16"/>
      <c r="J64" s="16"/>
      <c r="N64" s="16"/>
      <c r="O64" s="16"/>
      <c r="P64" s="68"/>
      <c r="Q64" s="68"/>
      <c r="R64" s="68"/>
      <c r="S64" s="68"/>
    </row>
    <row r="65" spans="3:19" s="15" customFormat="1" x14ac:dyDescent="0.35">
      <c r="C65" s="16"/>
      <c r="D65" s="16"/>
      <c r="E65" s="16"/>
      <c r="F65" s="16"/>
      <c r="I65" s="16"/>
      <c r="J65" s="16"/>
      <c r="N65" s="16"/>
      <c r="O65" s="16"/>
      <c r="P65" s="68"/>
      <c r="Q65" s="68"/>
      <c r="R65" s="68"/>
      <c r="S65" s="68"/>
    </row>
    <row r="66" spans="3:19" s="15" customFormat="1" x14ac:dyDescent="0.35">
      <c r="C66" s="16"/>
      <c r="D66" s="16"/>
      <c r="E66" s="16"/>
      <c r="F66" s="16"/>
      <c r="I66" s="16"/>
      <c r="J66" s="16"/>
      <c r="N66" s="16"/>
      <c r="O66" s="16"/>
      <c r="P66" s="68"/>
      <c r="Q66" s="68"/>
      <c r="R66" s="68"/>
      <c r="S66" s="68"/>
    </row>
    <row r="67" spans="3:19" s="15" customFormat="1" x14ac:dyDescent="0.35">
      <c r="C67" s="16"/>
      <c r="D67" s="16"/>
      <c r="E67" s="16"/>
      <c r="F67" s="16"/>
      <c r="I67" s="16"/>
      <c r="J67" s="16"/>
      <c r="N67" s="16"/>
      <c r="O67" s="16"/>
      <c r="P67" s="68"/>
      <c r="Q67" s="68"/>
      <c r="R67" s="68"/>
      <c r="S67" s="68"/>
    </row>
    <row r="68" spans="3:19" s="15" customFormat="1" x14ac:dyDescent="0.35">
      <c r="C68" s="16"/>
      <c r="D68" s="16"/>
      <c r="E68" s="16"/>
      <c r="F68" s="16"/>
      <c r="I68" s="16"/>
      <c r="J68" s="16"/>
      <c r="N68" s="16"/>
      <c r="O68" s="16"/>
      <c r="P68" s="68"/>
      <c r="Q68" s="68"/>
      <c r="R68" s="68"/>
      <c r="S68" s="68"/>
    </row>
    <row r="69" spans="3:19" s="15" customFormat="1" x14ac:dyDescent="0.35">
      <c r="C69" s="16"/>
      <c r="D69" s="16"/>
      <c r="E69" s="16"/>
      <c r="F69" s="16"/>
      <c r="I69" s="16"/>
      <c r="J69" s="16"/>
      <c r="N69" s="16"/>
      <c r="O69" s="16"/>
      <c r="P69" s="68"/>
      <c r="Q69" s="68"/>
      <c r="R69" s="68"/>
      <c r="S69" s="68"/>
    </row>
    <row r="70" spans="3:19" s="15" customFormat="1" x14ac:dyDescent="0.35">
      <c r="C70" s="16"/>
      <c r="D70" s="16"/>
      <c r="E70" s="16"/>
      <c r="F70" s="16"/>
      <c r="I70" s="16"/>
      <c r="J70" s="16"/>
      <c r="N70" s="16"/>
      <c r="O70" s="16"/>
      <c r="P70" s="68"/>
      <c r="Q70" s="68"/>
      <c r="R70" s="68"/>
      <c r="S70" s="68"/>
    </row>
    <row r="71" spans="3:19" s="15" customFormat="1" x14ac:dyDescent="0.35">
      <c r="C71" s="16"/>
      <c r="D71" s="16"/>
      <c r="E71" s="16"/>
      <c r="F71" s="16"/>
      <c r="I71" s="16"/>
      <c r="J71" s="16"/>
      <c r="N71" s="16"/>
      <c r="O71" s="16"/>
      <c r="P71" s="68"/>
      <c r="Q71" s="68"/>
      <c r="R71" s="68"/>
      <c r="S71" s="68"/>
    </row>
    <row r="72" spans="3:19" s="15" customFormat="1" x14ac:dyDescent="0.35">
      <c r="C72" s="16"/>
      <c r="D72" s="16"/>
      <c r="E72" s="16"/>
      <c r="F72" s="16"/>
      <c r="I72" s="16"/>
      <c r="J72" s="16"/>
      <c r="N72" s="16"/>
      <c r="O72" s="16"/>
      <c r="P72" s="68"/>
      <c r="Q72" s="68"/>
      <c r="R72" s="68"/>
      <c r="S72" s="68"/>
    </row>
    <row r="73" spans="3:19" s="15" customFormat="1" x14ac:dyDescent="0.35">
      <c r="C73" s="16"/>
      <c r="D73" s="16"/>
      <c r="E73" s="16"/>
      <c r="F73" s="16"/>
      <c r="I73" s="16"/>
      <c r="J73" s="16"/>
      <c r="N73" s="16"/>
      <c r="O73" s="16"/>
      <c r="P73" s="68"/>
      <c r="Q73" s="68"/>
      <c r="R73" s="68"/>
      <c r="S73" s="68"/>
    </row>
    <row r="74" spans="3:19" s="15" customFormat="1" x14ac:dyDescent="0.35">
      <c r="C74" s="16"/>
      <c r="D74" s="16"/>
      <c r="E74" s="16"/>
      <c r="F74" s="16"/>
      <c r="I74" s="16"/>
      <c r="J74" s="16"/>
      <c r="N74" s="16"/>
      <c r="O74" s="16"/>
      <c r="P74" s="68"/>
      <c r="Q74" s="68"/>
      <c r="R74" s="68"/>
      <c r="S74" s="68"/>
    </row>
    <row r="75" spans="3:19" s="15" customFormat="1" x14ac:dyDescent="0.35">
      <c r="C75" s="16"/>
      <c r="D75" s="16"/>
      <c r="E75" s="16"/>
      <c r="F75" s="16"/>
      <c r="I75" s="16"/>
      <c r="J75" s="16"/>
      <c r="N75" s="16"/>
      <c r="O75" s="16"/>
      <c r="P75" s="68"/>
      <c r="Q75" s="68"/>
      <c r="R75" s="68"/>
      <c r="S75" s="68"/>
    </row>
    <row r="76" spans="3:19" s="15" customFormat="1" x14ac:dyDescent="0.35">
      <c r="C76" s="16"/>
      <c r="D76" s="16"/>
      <c r="E76" s="16"/>
      <c r="F76" s="16"/>
      <c r="I76" s="16"/>
      <c r="J76" s="16"/>
      <c r="N76" s="16"/>
      <c r="O76" s="16"/>
      <c r="P76" s="68"/>
      <c r="Q76" s="68"/>
      <c r="R76" s="68"/>
      <c r="S76" s="68"/>
    </row>
    <row r="77" spans="3:19" s="15" customFormat="1" x14ac:dyDescent="0.35">
      <c r="C77" s="16"/>
      <c r="D77" s="16"/>
      <c r="E77" s="16"/>
      <c r="F77" s="16"/>
      <c r="I77" s="16"/>
      <c r="J77" s="16"/>
      <c r="N77" s="16"/>
      <c r="O77" s="16"/>
      <c r="P77" s="68"/>
      <c r="Q77" s="68"/>
      <c r="R77" s="68"/>
      <c r="S77" s="68"/>
    </row>
    <row r="78" spans="3:19" s="15" customFormat="1" x14ac:dyDescent="0.35">
      <c r="C78" s="16"/>
      <c r="D78" s="16"/>
      <c r="E78" s="16"/>
      <c r="F78" s="16"/>
      <c r="I78" s="16"/>
      <c r="J78" s="16"/>
      <c r="N78" s="16"/>
      <c r="O78" s="16"/>
      <c r="P78" s="68"/>
      <c r="Q78" s="68"/>
      <c r="R78" s="68"/>
      <c r="S78" s="68"/>
    </row>
    <row r="79" spans="3:19" s="15" customFormat="1" x14ac:dyDescent="0.35">
      <c r="C79" s="16"/>
      <c r="D79" s="16"/>
      <c r="E79" s="16"/>
      <c r="F79" s="16"/>
      <c r="I79" s="16"/>
      <c r="J79" s="16"/>
      <c r="N79" s="16"/>
      <c r="O79" s="16"/>
      <c r="P79" s="68"/>
      <c r="Q79" s="68"/>
      <c r="R79" s="68"/>
      <c r="S79" s="68"/>
    </row>
    <row r="80" spans="3:19" s="15" customFormat="1" x14ac:dyDescent="0.35">
      <c r="C80" s="16"/>
      <c r="D80" s="16"/>
      <c r="E80" s="16"/>
      <c r="F80" s="16"/>
      <c r="I80" s="16"/>
      <c r="J80" s="16"/>
      <c r="N80" s="16"/>
      <c r="O80" s="16"/>
      <c r="P80" s="68"/>
      <c r="Q80" s="68"/>
      <c r="R80" s="68"/>
      <c r="S80" s="68"/>
    </row>
    <row r="81" spans="3:19" s="15" customFormat="1" x14ac:dyDescent="0.35">
      <c r="C81" s="16"/>
      <c r="D81" s="16"/>
      <c r="E81" s="16"/>
      <c r="F81" s="16"/>
      <c r="I81" s="16"/>
      <c r="J81" s="16"/>
      <c r="N81" s="16"/>
      <c r="O81" s="16"/>
      <c r="P81" s="68"/>
      <c r="Q81" s="68"/>
      <c r="R81" s="68"/>
      <c r="S81" s="68"/>
    </row>
    <row r="82" spans="3:19" s="15" customFormat="1" x14ac:dyDescent="0.35">
      <c r="C82" s="16"/>
      <c r="D82" s="16"/>
      <c r="E82" s="16"/>
      <c r="F82" s="16"/>
      <c r="I82" s="16"/>
      <c r="J82" s="16"/>
      <c r="N82" s="16"/>
      <c r="O82" s="16"/>
      <c r="P82" s="68"/>
      <c r="Q82" s="68"/>
      <c r="R82" s="68"/>
      <c r="S82" s="68"/>
    </row>
    <row r="83" spans="3:19" s="15" customFormat="1" x14ac:dyDescent="0.35">
      <c r="C83" s="16"/>
      <c r="D83" s="16"/>
      <c r="E83" s="16"/>
      <c r="F83" s="16"/>
      <c r="I83" s="16"/>
      <c r="J83" s="16"/>
      <c r="N83" s="16"/>
      <c r="O83" s="16"/>
      <c r="P83" s="68"/>
      <c r="Q83" s="68"/>
      <c r="R83" s="68"/>
      <c r="S83" s="68"/>
    </row>
    <row r="84" spans="3:19" s="15" customFormat="1" x14ac:dyDescent="0.35">
      <c r="C84" s="16"/>
      <c r="D84" s="16"/>
      <c r="E84" s="16"/>
      <c r="F84" s="16"/>
      <c r="I84" s="16"/>
      <c r="J84" s="16"/>
      <c r="N84" s="16"/>
      <c r="O84" s="16"/>
      <c r="P84" s="68"/>
      <c r="Q84" s="68"/>
      <c r="R84" s="68"/>
      <c r="S84" s="68"/>
    </row>
    <row r="85" spans="3:19" s="15" customFormat="1" x14ac:dyDescent="0.35">
      <c r="C85" s="16"/>
      <c r="D85" s="16"/>
      <c r="E85" s="16"/>
      <c r="F85" s="16"/>
      <c r="I85" s="16"/>
      <c r="J85" s="16"/>
      <c r="N85" s="16"/>
      <c r="O85" s="16"/>
      <c r="P85" s="68"/>
      <c r="Q85" s="68"/>
      <c r="R85" s="68"/>
      <c r="S85" s="68"/>
    </row>
    <row r="86" spans="3:19" s="15" customFormat="1" x14ac:dyDescent="0.35">
      <c r="C86" s="16"/>
      <c r="D86" s="16"/>
      <c r="E86" s="16"/>
      <c r="F86" s="16"/>
      <c r="I86" s="16"/>
      <c r="J86" s="16"/>
      <c r="N86" s="16"/>
      <c r="O86" s="16"/>
      <c r="P86" s="68"/>
      <c r="Q86" s="68"/>
      <c r="R86" s="68"/>
      <c r="S86" s="68"/>
    </row>
    <row r="87" spans="3:19" s="15" customFormat="1" x14ac:dyDescent="0.35">
      <c r="C87" s="16"/>
      <c r="D87" s="16"/>
      <c r="E87" s="16"/>
      <c r="F87" s="16"/>
      <c r="I87" s="16"/>
      <c r="J87" s="16"/>
      <c r="N87" s="16"/>
      <c r="O87" s="16"/>
      <c r="P87" s="68"/>
      <c r="Q87" s="68"/>
      <c r="R87" s="68"/>
      <c r="S87" s="68"/>
    </row>
    <row r="88" spans="3:19" s="15" customFormat="1" x14ac:dyDescent="0.35">
      <c r="C88" s="16"/>
      <c r="D88" s="16"/>
      <c r="E88" s="16"/>
      <c r="F88" s="16"/>
      <c r="I88" s="16"/>
      <c r="J88" s="16"/>
      <c r="N88" s="16"/>
      <c r="O88" s="16"/>
      <c r="P88" s="68"/>
      <c r="Q88" s="68"/>
      <c r="R88" s="68"/>
      <c r="S88" s="68"/>
    </row>
    <row r="89" spans="3:19" s="15" customFormat="1" x14ac:dyDescent="0.35">
      <c r="C89" s="16"/>
      <c r="D89" s="16"/>
      <c r="E89" s="16"/>
      <c r="F89" s="16"/>
      <c r="I89" s="16"/>
      <c r="J89" s="16"/>
      <c r="N89" s="16"/>
      <c r="O89" s="16"/>
      <c r="P89" s="68"/>
      <c r="Q89" s="68"/>
      <c r="R89" s="68"/>
      <c r="S89" s="68"/>
    </row>
    <row r="90" spans="3:19" s="15" customFormat="1" x14ac:dyDescent="0.35">
      <c r="C90" s="16"/>
      <c r="D90" s="16"/>
      <c r="E90" s="16"/>
      <c r="F90" s="16"/>
      <c r="I90" s="16"/>
      <c r="J90" s="16"/>
      <c r="N90" s="16"/>
      <c r="O90" s="16"/>
      <c r="P90" s="68"/>
      <c r="Q90" s="68"/>
      <c r="R90" s="68"/>
      <c r="S90" s="68"/>
    </row>
    <row r="91" spans="3:19" s="15" customFormat="1" x14ac:dyDescent="0.35">
      <c r="C91" s="16"/>
      <c r="D91" s="16"/>
      <c r="E91" s="16"/>
      <c r="F91" s="16"/>
      <c r="I91" s="16"/>
      <c r="J91" s="16"/>
      <c r="N91" s="16"/>
      <c r="O91" s="16"/>
      <c r="P91" s="68"/>
      <c r="Q91" s="68"/>
      <c r="R91" s="68"/>
      <c r="S91" s="68"/>
    </row>
    <row r="92" spans="3:19" s="15" customFormat="1" x14ac:dyDescent="0.35">
      <c r="C92" s="16"/>
      <c r="D92" s="16"/>
      <c r="E92" s="16"/>
      <c r="F92" s="16"/>
      <c r="I92" s="16"/>
      <c r="J92" s="16"/>
      <c r="N92" s="16"/>
      <c r="O92" s="16"/>
      <c r="P92" s="68"/>
      <c r="Q92" s="68"/>
      <c r="R92" s="68"/>
      <c r="S92" s="68"/>
    </row>
    <row r="93" spans="3:19" s="15" customFormat="1" x14ac:dyDescent="0.35">
      <c r="C93" s="16"/>
      <c r="D93" s="16"/>
      <c r="E93" s="16"/>
      <c r="F93" s="16"/>
      <c r="I93" s="16"/>
      <c r="J93" s="16"/>
      <c r="N93" s="16"/>
      <c r="O93" s="16"/>
      <c r="P93" s="68"/>
      <c r="Q93" s="68"/>
      <c r="R93" s="68"/>
      <c r="S93" s="68"/>
    </row>
    <row r="94" spans="3:19" s="15" customFormat="1" x14ac:dyDescent="0.35">
      <c r="C94" s="16"/>
      <c r="D94" s="16"/>
      <c r="E94" s="16"/>
      <c r="F94" s="16"/>
      <c r="I94" s="16"/>
      <c r="J94" s="16"/>
      <c r="N94" s="16"/>
      <c r="O94" s="16"/>
      <c r="P94" s="68"/>
      <c r="Q94" s="68"/>
      <c r="R94" s="68"/>
      <c r="S94" s="68"/>
    </row>
    <row r="95" spans="3:19" s="15" customFormat="1" x14ac:dyDescent="0.35">
      <c r="C95" s="16"/>
      <c r="D95" s="16"/>
      <c r="E95" s="16"/>
      <c r="F95" s="16"/>
      <c r="I95" s="16"/>
      <c r="J95" s="16"/>
      <c r="N95" s="16"/>
      <c r="O95" s="16"/>
      <c r="P95" s="68"/>
      <c r="Q95" s="68"/>
      <c r="R95" s="68"/>
      <c r="S95" s="68"/>
    </row>
    <row r="96" spans="3:19" s="15" customFormat="1" x14ac:dyDescent="0.35">
      <c r="C96" s="16"/>
      <c r="D96" s="16"/>
      <c r="E96" s="16"/>
      <c r="F96" s="16"/>
      <c r="I96" s="16"/>
      <c r="J96" s="16"/>
      <c r="N96" s="16"/>
      <c r="O96" s="16"/>
      <c r="P96" s="68"/>
      <c r="Q96" s="68"/>
      <c r="R96" s="68"/>
      <c r="S96" s="68"/>
    </row>
    <row r="97" spans="3:19" s="15" customFormat="1" x14ac:dyDescent="0.35">
      <c r="C97" s="16"/>
      <c r="D97" s="16"/>
      <c r="E97" s="16"/>
      <c r="F97" s="16"/>
      <c r="I97" s="16"/>
      <c r="J97" s="16"/>
      <c r="N97" s="16"/>
      <c r="O97" s="16"/>
      <c r="P97" s="68"/>
      <c r="Q97" s="68"/>
      <c r="R97" s="68"/>
      <c r="S97" s="68"/>
    </row>
    <row r="98" spans="3:19" s="15" customFormat="1" x14ac:dyDescent="0.35">
      <c r="C98" s="16"/>
      <c r="D98" s="16"/>
      <c r="E98" s="16"/>
      <c r="F98" s="16"/>
      <c r="I98" s="16"/>
      <c r="J98" s="16"/>
      <c r="N98" s="16"/>
      <c r="O98" s="16"/>
      <c r="P98" s="68"/>
      <c r="Q98" s="68"/>
      <c r="R98" s="68"/>
      <c r="S98" s="68"/>
    </row>
    <row r="99" spans="3:19" s="15" customFormat="1" x14ac:dyDescent="0.35">
      <c r="C99" s="16"/>
      <c r="D99" s="16"/>
      <c r="E99" s="16"/>
      <c r="F99" s="16"/>
      <c r="I99" s="16"/>
      <c r="J99" s="16"/>
      <c r="N99" s="16"/>
      <c r="O99" s="16"/>
      <c r="P99" s="68"/>
      <c r="Q99" s="68"/>
      <c r="R99" s="68"/>
      <c r="S99" s="68"/>
    </row>
    <row r="100" spans="3:19" s="15" customFormat="1" x14ac:dyDescent="0.35">
      <c r="C100" s="16"/>
      <c r="D100" s="16"/>
      <c r="E100" s="16"/>
      <c r="F100" s="16"/>
      <c r="I100" s="16"/>
      <c r="J100" s="16"/>
      <c r="N100" s="16"/>
      <c r="O100" s="16"/>
      <c r="P100" s="68"/>
      <c r="Q100" s="68"/>
      <c r="R100" s="68"/>
      <c r="S100" s="68"/>
    </row>
    <row r="101" spans="3:19" s="15" customFormat="1" x14ac:dyDescent="0.35">
      <c r="C101" s="16"/>
      <c r="D101" s="16"/>
      <c r="E101" s="16"/>
      <c r="F101" s="16"/>
      <c r="I101" s="16"/>
      <c r="J101" s="16"/>
      <c r="N101" s="16"/>
      <c r="O101" s="16"/>
      <c r="P101" s="68"/>
      <c r="Q101" s="68"/>
      <c r="R101" s="68"/>
      <c r="S101" s="68"/>
    </row>
    <row r="102" spans="3:19" s="15" customFormat="1" x14ac:dyDescent="0.35">
      <c r="C102" s="16"/>
      <c r="D102" s="16"/>
      <c r="E102" s="16"/>
      <c r="F102" s="16"/>
      <c r="I102" s="16"/>
      <c r="J102" s="16"/>
      <c r="N102" s="16"/>
      <c r="O102" s="16"/>
      <c r="P102" s="68"/>
      <c r="Q102" s="68"/>
      <c r="R102" s="68"/>
      <c r="S102" s="68"/>
    </row>
    <row r="103" spans="3:19" s="15" customFormat="1" x14ac:dyDescent="0.35">
      <c r="C103" s="16"/>
      <c r="D103" s="16"/>
      <c r="E103" s="16"/>
      <c r="F103" s="16"/>
      <c r="I103" s="16"/>
      <c r="J103" s="16"/>
      <c r="N103" s="16"/>
      <c r="O103" s="16"/>
      <c r="P103" s="68"/>
      <c r="Q103" s="68"/>
      <c r="R103" s="68"/>
      <c r="S103" s="68"/>
    </row>
    <row r="104" spans="3:19" s="15" customFormat="1" x14ac:dyDescent="0.35">
      <c r="C104" s="16"/>
      <c r="D104" s="16"/>
      <c r="E104" s="16"/>
      <c r="F104" s="16"/>
      <c r="I104" s="16"/>
      <c r="J104" s="16"/>
      <c r="N104" s="16"/>
      <c r="O104" s="16"/>
      <c r="P104" s="68"/>
      <c r="Q104" s="68"/>
      <c r="R104" s="68"/>
      <c r="S104" s="68"/>
    </row>
    <row r="105" spans="3:19" s="15" customFormat="1" x14ac:dyDescent="0.35">
      <c r="C105" s="16"/>
      <c r="D105" s="16"/>
      <c r="E105" s="16"/>
      <c r="F105" s="16"/>
      <c r="I105" s="16"/>
      <c r="J105" s="16"/>
      <c r="N105" s="16"/>
      <c r="O105" s="16"/>
      <c r="P105" s="68"/>
      <c r="Q105" s="68"/>
      <c r="R105" s="68"/>
      <c r="S105" s="68"/>
    </row>
    <row r="106" spans="3:19" s="15" customFormat="1" x14ac:dyDescent="0.35">
      <c r="C106" s="16"/>
      <c r="D106" s="16"/>
      <c r="E106" s="16"/>
      <c r="F106" s="16"/>
      <c r="I106" s="16"/>
      <c r="J106" s="16"/>
      <c r="N106" s="16"/>
      <c r="O106" s="16"/>
      <c r="P106" s="68"/>
      <c r="Q106" s="68"/>
      <c r="R106" s="68"/>
      <c r="S106" s="68"/>
    </row>
    <row r="107" spans="3:19" s="15" customFormat="1" x14ac:dyDescent="0.35">
      <c r="C107" s="16"/>
      <c r="D107" s="16"/>
      <c r="E107" s="16"/>
      <c r="F107" s="16"/>
      <c r="I107" s="16"/>
      <c r="J107" s="16"/>
      <c r="N107" s="16"/>
      <c r="O107" s="16"/>
      <c r="P107" s="68"/>
      <c r="Q107" s="68"/>
      <c r="R107" s="68"/>
      <c r="S107" s="68"/>
    </row>
    <row r="108" spans="3:19" s="15" customFormat="1" x14ac:dyDescent="0.35">
      <c r="C108" s="16"/>
      <c r="D108" s="16"/>
      <c r="E108" s="16"/>
      <c r="F108" s="16"/>
      <c r="I108" s="16"/>
      <c r="J108" s="16"/>
      <c r="N108" s="16"/>
      <c r="O108" s="16"/>
      <c r="P108" s="68"/>
      <c r="Q108" s="68"/>
      <c r="R108" s="68"/>
      <c r="S108" s="68"/>
    </row>
    <row r="109" spans="3:19" s="15" customFormat="1" x14ac:dyDescent="0.35">
      <c r="C109" s="16"/>
      <c r="D109" s="16"/>
      <c r="E109" s="16"/>
      <c r="F109" s="16"/>
      <c r="I109" s="16"/>
      <c r="J109" s="16"/>
      <c r="N109" s="16"/>
      <c r="O109" s="16"/>
      <c r="P109" s="68"/>
      <c r="Q109" s="68"/>
      <c r="R109" s="68"/>
      <c r="S109" s="68"/>
    </row>
    <row r="110" spans="3:19" s="15" customFormat="1" x14ac:dyDescent="0.35">
      <c r="C110" s="16"/>
      <c r="D110" s="16"/>
      <c r="E110" s="16"/>
      <c r="F110" s="16"/>
      <c r="I110" s="16"/>
      <c r="J110" s="16"/>
      <c r="N110" s="16"/>
      <c r="O110" s="16"/>
      <c r="P110" s="68"/>
      <c r="Q110" s="68"/>
      <c r="R110" s="68"/>
      <c r="S110" s="68"/>
    </row>
    <row r="111" spans="3:19" s="15" customFormat="1" x14ac:dyDescent="0.35">
      <c r="C111" s="16"/>
      <c r="D111" s="16"/>
      <c r="E111" s="16"/>
      <c r="F111" s="16"/>
      <c r="I111" s="16"/>
      <c r="J111" s="16"/>
      <c r="N111" s="16"/>
      <c r="O111" s="16"/>
      <c r="P111" s="68"/>
      <c r="Q111" s="68"/>
      <c r="R111" s="68"/>
      <c r="S111" s="68"/>
    </row>
    <row r="112" spans="3:19" s="15" customFormat="1" x14ac:dyDescent="0.35">
      <c r="C112" s="16"/>
      <c r="D112" s="16"/>
      <c r="E112" s="16"/>
      <c r="F112" s="16"/>
      <c r="I112" s="16"/>
      <c r="J112" s="16"/>
      <c r="N112" s="16"/>
      <c r="O112" s="16"/>
      <c r="P112" s="68"/>
      <c r="Q112" s="68"/>
      <c r="R112" s="68"/>
      <c r="S112" s="68"/>
    </row>
    <row r="113" spans="3:19" s="15" customFormat="1" x14ac:dyDescent="0.35">
      <c r="C113" s="16"/>
      <c r="D113" s="16"/>
      <c r="E113" s="16"/>
      <c r="F113" s="16"/>
      <c r="I113" s="16"/>
      <c r="J113" s="16"/>
      <c r="N113" s="16"/>
      <c r="O113" s="16"/>
      <c r="P113" s="68"/>
      <c r="Q113" s="68"/>
      <c r="R113" s="68"/>
      <c r="S113" s="68"/>
    </row>
    <row r="114" spans="3:19" s="15" customFormat="1" x14ac:dyDescent="0.35">
      <c r="C114" s="16"/>
      <c r="D114" s="16"/>
      <c r="E114" s="16"/>
      <c r="F114" s="16"/>
      <c r="I114" s="16"/>
      <c r="J114" s="16"/>
      <c r="N114" s="16"/>
      <c r="O114" s="16"/>
      <c r="P114" s="68"/>
      <c r="Q114" s="68"/>
      <c r="R114" s="68"/>
      <c r="S114" s="68"/>
    </row>
    <row r="115" spans="3:19" s="15" customFormat="1" x14ac:dyDescent="0.35">
      <c r="C115" s="16"/>
      <c r="D115" s="16"/>
      <c r="E115" s="16"/>
      <c r="F115" s="16"/>
      <c r="I115" s="16"/>
      <c r="J115" s="16"/>
      <c r="N115" s="16"/>
      <c r="O115" s="16"/>
      <c r="P115" s="68"/>
      <c r="Q115" s="68"/>
      <c r="R115" s="68"/>
      <c r="S115" s="68"/>
    </row>
    <row r="116" spans="3:19" s="15" customFormat="1" x14ac:dyDescent="0.35">
      <c r="C116" s="16"/>
      <c r="D116" s="16"/>
      <c r="E116" s="16"/>
      <c r="F116" s="16"/>
      <c r="I116" s="16"/>
      <c r="J116" s="16"/>
      <c r="N116" s="16"/>
      <c r="O116" s="16"/>
      <c r="P116" s="68"/>
      <c r="Q116" s="68"/>
      <c r="R116" s="68"/>
      <c r="S116" s="68"/>
    </row>
    <row r="117" spans="3:19" s="15" customFormat="1" x14ac:dyDescent="0.35">
      <c r="C117" s="16"/>
      <c r="D117" s="16"/>
      <c r="E117" s="16"/>
      <c r="F117" s="16"/>
      <c r="I117" s="16"/>
      <c r="J117" s="16"/>
      <c r="N117" s="16"/>
      <c r="O117" s="16"/>
      <c r="P117" s="68"/>
      <c r="Q117" s="68"/>
      <c r="R117" s="68"/>
      <c r="S117" s="68"/>
    </row>
    <row r="118" spans="3:19" s="15" customFormat="1" x14ac:dyDescent="0.35">
      <c r="C118" s="16"/>
      <c r="D118" s="16"/>
      <c r="E118" s="16"/>
      <c r="F118" s="16"/>
      <c r="I118" s="16"/>
      <c r="J118" s="16"/>
      <c r="N118" s="16"/>
      <c r="O118" s="16"/>
      <c r="P118" s="68"/>
      <c r="Q118" s="68"/>
      <c r="R118" s="68"/>
      <c r="S118" s="68"/>
    </row>
    <row r="119" spans="3:19" s="15" customFormat="1" x14ac:dyDescent="0.35">
      <c r="C119" s="16"/>
      <c r="D119" s="16"/>
      <c r="E119" s="16"/>
      <c r="F119" s="16"/>
      <c r="I119" s="16"/>
      <c r="J119" s="16"/>
      <c r="N119" s="16"/>
      <c r="O119" s="16"/>
      <c r="P119" s="68"/>
      <c r="Q119" s="68"/>
      <c r="R119" s="68"/>
      <c r="S119" s="68"/>
    </row>
    <row r="120" spans="3:19" s="15" customFormat="1" x14ac:dyDescent="0.35">
      <c r="C120" s="16"/>
      <c r="D120" s="16"/>
      <c r="E120" s="16"/>
      <c r="F120" s="16"/>
      <c r="I120" s="16"/>
      <c r="J120" s="16"/>
      <c r="N120" s="16"/>
      <c r="O120" s="16"/>
      <c r="P120" s="68"/>
      <c r="Q120" s="68"/>
      <c r="R120" s="68"/>
      <c r="S120" s="68"/>
    </row>
    <row r="121" spans="3:19" s="15" customFormat="1" x14ac:dyDescent="0.35">
      <c r="C121" s="16"/>
      <c r="D121" s="16"/>
      <c r="E121" s="16"/>
      <c r="F121" s="16"/>
      <c r="I121" s="16"/>
      <c r="J121" s="16"/>
      <c r="N121" s="16"/>
      <c r="O121" s="16"/>
      <c r="P121" s="68"/>
      <c r="Q121" s="68"/>
      <c r="R121" s="68"/>
      <c r="S121" s="68"/>
    </row>
    <row r="122" spans="3:19" s="15" customFormat="1" x14ac:dyDescent="0.35">
      <c r="C122" s="16"/>
      <c r="D122" s="16"/>
      <c r="E122" s="16"/>
      <c r="F122" s="16"/>
      <c r="I122" s="16"/>
      <c r="J122" s="16"/>
      <c r="N122" s="16"/>
      <c r="O122" s="16"/>
      <c r="P122" s="68"/>
      <c r="Q122" s="68"/>
      <c r="R122" s="68"/>
      <c r="S122" s="68"/>
    </row>
    <row r="123" spans="3:19" s="15" customFormat="1" x14ac:dyDescent="0.35">
      <c r="C123" s="16"/>
      <c r="D123" s="16"/>
      <c r="E123" s="16"/>
      <c r="F123" s="16"/>
      <c r="I123" s="16"/>
      <c r="J123" s="16"/>
      <c r="N123" s="16"/>
      <c r="O123" s="16"/>
      <c r="P123" s="68"/>
      <c r="Q123" s="68"/>
      <c r="R123" s="68"/>
      <c r="S123" s="68"/>
    </row>
    <row r="124" spans="3:19" s="15" customFormat="1" x14ac:dyDescent="0.35">
      <c r="C124" s="16"/>
      <c r="D124" s="16"/>
      <c r="E124" s="16"/>
      <c r="F124" s="16"/>
      <c r="I124" s="16"/>
      <c r="J124" s="16"/>
      <c r="N124" s="16"/>
      <c r="O124" s="16"/>
      <c r="P124" s="68"/>
      <c r="Q124" s="68"/>
      <c r="R124" s="68"/>
      <c r="S124" s="68"/>
    </row>
    <row r="125" spans="3:19" s="15" customFormat="1" x14ac:dyDescent="0.35">
      <c r="C125" s="16"/>
      <c r="D125" s="16"/>
      <c r="E125" s="16"/>
      <c r="F125" s="16"/>
      <c r="I125" s="16"/>
      <c r="J125" s="16"/>
      <c r="N125" s="16"/>
      <c r="O125" s="16"/>
      <c r="P125" s="68"/>
      <c r="Q125" s="68"/>
      <c r="R125" s="68"/>
      <c r="S125" s="68"/>
    </row>
    <row r="126" spans="3:19" s="15" customFormat="1" x14ac:dyDescent="0.35">
      <c r="C126" s="16"/>
      <c r="D126" s="16"/>
      <c r="E126" s="16"/>
      <c r="F126" s="16"/>
      <c r="I126" s="16"/>
      <c r="J126" s="16"/>
      <c r="N126" s="16"/>
      <c r="O126" s="16"/>
      <c r="P126" s="68"/>
      <c r="Q126" s="68"/>
      <c r="R126" s="68"/>
      <c r="S126" s="68"/>
    </row>
    <row r="127" spans="3:19" s="15" customFormat="1" x14ac:dyDescent="0.35">
      <c r="C127" s="16"/>
      <c r="D127" s="16"/>
      <c r="E127" s="16"/>
      <c r="F127" s="16"/>
      <c r="I127" s="16"/>
      <c r="J127" s="16"/>
      <c r="N127" s="16"/>
      <c r="O127" s="16"/>
      <c r="P127" s="68"/>
      <c r="Q127" s="68"/>
      <c r="R127" s="68"/>
      <c r="S127" s="68"/>
    </row>
    <row r="128" spans="3:19" s="15" customFormat="1" x14ac:dyDescent="0.35">
      <c r="C128" s="16"/>
      <c r="D128" s="16"/>
      <c r="E128" s="16"/>
      <c r="F128" s="16"/>
      <c r="I128" s="16"/>
      <c r="J128" s="16"/>
      <c r="N128" s="16"/>
      <c r="O128" s="16"/>
      <c r="P128" s="68"/>
      <c r="Q128" s="68"/>
      <c r="R128" s="68"/>
      <c r="S128" s="68"/>
    </row>
    <row r="129" spans="3:19" s="15" customFormat="1" x14ac:dyDescent="0.35">
      <c r="C129" s="16"/>
      <c r="D129" s="16"/>
      <c r="E129" s="16"/>
      <c r="F129" s="16"/>
      <c r="I129" s="16"/>
      <c r="J129" s="16"/>
      <c r="N129" s="16"/>
      <c r="O129" s="16"/>
      <c r="P129" s="68"/>
      <c r="Q129" s="68"/>
      <c r="R129" s="68"/>
      <c r="S129" s="68"/>
    </row>
    <row r="130" spans="3:19" s="15" customFormat="1" x14ac:dyDescent="0.35">
      <c r="C130" s="16"/>
      <c r="D130" s="16"/>
      <c r="E130" s="16"/>
      <c r="F130" s="16"/>
      <c r="I130" s="16"/>
      <c r="J130" s="16"/>
      <c r="N130" s="16"/>
      <c r="O130" s="16"/>
      <c r="P130" s="68"/>
      <c r="Q130" s="68"/>
      <c r="R130" s="68"/>
      <c r="S130" s="68"/>
    </row>
    <row r="131" spans="3:19" s="15" customFormat="1" x14ac:dyDescent="0.35">
      <c r="C131" s="16"/>
      <c r="D131" s="16"/>
      <c r="E131" s="16"/>
      <c r="F131" s="16"/>
      <c r="I131" s="16"/>
      <c r="J131" s="16"/>
      <c r="N131" s="16"/>
      <c r="O131" s="16"/>
      <c r="P131" s="68"/>
      <c r="Q131" s="68"/>
      <c r="R131" s="68"/>
      <c r="S131" s="68"/>
    </row>
    <row r="132" spans="3:19" s="15" customFormat="1" x14ac:dyDescent="0.35">
      <c r="C132" s="16"/>
      <c r="D132" s="16"/>
      <c r="E132" s="16"/>
      <c r="F132" s="16"/>
      <c r="I132" s="16"/>
      <c r="J132" s="16"/>
      <c r="N132" s="16"/>
      <c r="O132" s="16"/>
      <c r="P132" s="68"/>
      <c r="Q132" s="68"/>
      <c r="R132" s="68"/>
      <c r="S132" s="68"/>
    </row>
    <row r="133" spans="3:19" s="15" customFormat="1" x14ac:dyDescent="0.35">
      <c r="C133" s="16"/>
      <c r="D133" s="16"/>
      <c r="E133" s="16"/>
      <c r="F133" s="16"/>
      <c r="I133" s="16"/>
      <c r="J133" s="16"/>
      <c r="N133" s="16"/>
      <c r="O133" s="16"/>
      <c r="P133" s="68"/>
      <c r="Q133" s="68"/>
      <c r="R133" s="68"/>
      <c r="S133" s="68"/>
    </row>
    <row r="134" spans="3:19" s="15" customFormat="1" x14ac:dyDescent="0.35">
      <c r="C134" s="16"/>
      <c r="D134" s="16"/>
      <c r="E134" s="16"/>
      <c r="F134" s="16"/>
      <c r="I134" s="16"/>
      <c r="J134" s="16"/>
      <c r="N134" s="16"/>
      <c r="O134" s="16"/>
      <c r="P134" s="68"/>
      <c r="Q134" s="68"/>
      <c r="R134" s="68"/>
      <c r="S134" s="68"/>
    </row>
    <row r="135" spans="3:19" s="15" customFormat="1" x14ac:dyDescent="0.35">
      <c r="C135" s="16"/>
      <c r="D135" s="16"/>
      <c r="E135" s="16"/>
      <c r="F135" s="16"/>
      <c r="I135" s="16"/>
      <c r="J135" s="16"/>
      <c r="N135" s="16"/>
      <c r="O135" s="16"/>
      <c r="P135" s="68"/>
      <c r="Q135" s="68"/>
      <c r="R135" s="68"/>
      <c r="S135" s="68"/>
    </row>
    <row r="136" spans="3:19" s="15" customFormat="1" x14ac:dyDescent="0.35">
      <c r="C136" s="16"/>
      <c r="D136" s="16"/>
      <c r="E136" s="16"/>
      <c r="F136" s="16"/>
      <c r="I136" s="16"/>
      <c r="J136" s="16"/>
      <c r="N136" s="16"/>
      <c r="O136" s="16"/>
      <c r="P136" s="68"/>
      <c r="Q136" s="68"/>
      <c r="R136" s="68"/>
      <c r="S136" s="68"/>
    </row>
    <row r="137" spans="3:19" s="15" customFormat="1" x14ac:dyDescent="0.35">
      <c r="C137" s="16"/>
      <c r="D137" s="16"/>
      <c r="E137" s="16"/>
      <c r="F137" s="16"/>
      <c r="I137" s="16"/>
      <c r="J137" s="16"/>
      <c r="N137" s="16"/>
      <c r="O137" s="16"/>
      <c r="P137" s="68"/>
      <c r="Q137" s="68"/>
      <c r="R137" s="68"/>
      <c r="S137" s="68"/>
    </row>
    <row r="138" spans="3:19" s="15" customFormat="1" x14ac:dyDescent="0.35">
      <c r="C138" s="16"/>
      <c r="D138" s="16"/>
      <c r="E138" s="16"/>
      <c r="F138" s="16"/>
      <c r="I138" s="16"/>
      <c r="J138" s="16"/>
      <c r="N138" s="16"/>
      <c r="O138" s="16"/>
      <c r="P138" s="68"/>
      <c r="Q138" s="68"/>
      <c r="R138" s="68"/>
      <c r="S138" s="68"/>
    </row>
    <row r="139" spans="3:19" s="15" customFormat="1" x14ac:dyDescent="0.35">
      <c r="C139" s="16"/>
      <c r="D139" s="16"/>
      <c r="E139" s="16"/>
      <c r="F139" s="16"/>
      <c r="I139" s="16"/>
      <c r="J139" s="16"/>
      <c r="N139" s="16"/>
      <c r="O139" s="16"/>
      <c r="P139" s="68"/>
      <c r="Q139" s="68"/>
      <c r="R139" s="68"/>
      <c r="S139" s="68"/>
    </row>
    <row r="140" spans="3:19" s="15" customFormat="1" x14ac:dyDescent="0.35">
      <c r="C140" s="16"/>
      <c r="D140" s="16"/>
      <c r="E140" s="16"/>
      <c r="F140" s="16"/>
      <c r="I140" s="16"/>
      <c r="J140" s="16"/>
      <c r="N140" s="16"/>
      <c r="O140" s="16"/>
      <c r="P140" s="68"/>
      <c r="Q140" s="68"/>
      <c r="R140" s="68"/>
      <c r="S140" s="68"/>
    </row>
    <row r="141" spans="3:19" s="15" customFormat="1" x14ac:dyDescent="0.35">
      <c r="C141" s="16"/>
      <c r="D141" s="16"/>
      <c r="E141" s="16"/>
      <c r="F141" s="16"/>
      <c r="I141" s="16"/>
      <c r="J141" s="16"/>
      <c r="N141" s="16"/>
      <c r="O141" s="16"/>
      <c r="P141" s="68"/>
      <c r="Q141" s="68"/>
      <c r="R141" s="68"/>
      <c r="S141" s="68"/>
    </row>
    <row r="142" spans="3:19" s="15" customFormat="1" x14ac:dyDescent="0.35">
      <c r="C142" s="16"/>
      <c r="D142" s="16"/>
      <c r="E142" s="16"/>
      <c r="F142" s="16"/>
      <c r="I142" s="16"/>
      <c r="J142" s="16"/>
      <c r="N142" s="16"/>
      <c r="O142" s="16"/>
      <c r="P142" s="68"/>
      <c r="Q142" s="68"/>
      <c r="R142" s="68"/>
      <c r="S142" s="68"/>
    </row>
    <row r="143" spans="3:19" s="15" customFormat="1" x14ac:dyDescent="0.35">
      <c r="C143" s="16"/>
      <c r="D143" s="16"/>
      <c r="E143" s="16"/>
      <c r="F143" s="16"/>
      <c r="I143" s="16"/>
      <c r="J143" s="16"/>
      <c r="N143" s="16"/>
      <c r="O143" s="16"/>
      <c r="P143" s="68"/>
      <c r="Q143" s="68"/>
      <c r="R143" s="68"/>
      <c r="S143" s="68"/>
    </row>
    <row r="144" spans="3:19" s="15" customFormat="1" x14ac:dyDescent="0.35">
      <c r="C144" s="16"/>
      <c r="D144" s="16"/>
      <c r="E144" s="16"/>
      <c r="F144" s="16"/>
      <c r="I144" s="16"/>
      <c r="J144" s="16"/>
      <c r="N144" s="16"/>
      <c r="O144" s="16"/>
      <c r="P144" s="68"/>
      <c r="Q144" s="68"/>
      <c r="R144" s="68"/>
      <c r="S144" s="68"/>
    </row>
    <row r="145" spans="3:25" s="15" customFormat="1" x14ac:dyDescent="0.35">
      <c r="C145" s="16"/>
      <c r="D145" s="16"/>
      <c r="E145" s="16"/>
      <c r="F145" s="16"/>
      <c r="I145" s="16"/>
      <c r="J145" s="16"/>
      <c r="N145" s="16"/>
      <c r="O145" s="16"/>
      <c r="P145" s="68"/>
      <c r="Q145" s="68"/>
      <c r="R145" s="68"/>
      <c r="S145" s="68"/>
    </row>
    <row r="146" spans="3:25" s="15" customFormat="1" x14ac:dyDescent="0.35">
      <c r="C146" s="16"/>
      <c r="D146" s="16"/>
      <c r="E146" s="16"/>
      <c r="F146" s="16"/>
      <c r="I146" s="16"/>
      <c r="J146" s="16"/>
      <c r="N146" s="16"/>
      <c r="O146" s="16"/>
      <c r="P146" s="68"/>
      <c r="Q146" s="68"/>
      <c r="R146" s="68"/>
      <c r="S146" s="68"/>
    </row>
    <row r="147" spans="3:25" s="15" customFormat="1" x14ac:dyDescent="0.35">
      <c r="C147" s="16"/>
      <c r="D147" s="16"/>
      <c r="E147" s="16"/>
      <c r="F147" s="16"/>
      <c r="I147" s="16"/>
      <c r="J147" s="16"/>
      <c r="N147" s="16"/>
      <c r="O147" s="16"/>
      <c r="P147" s="68"/>
      <c r="Q147" s="68"/>
      <c r="R147" s="68"/>
      <c r="S147" s="68"/>
    </row>
    <row r="148" spans="3:25" s="15" customFormat="1" x14ac:dyDescent="0.35">
      <c r="C148" s="16"/>
      <c r="D148" s="16"/>
      <c r="E148" s="16"/>
      <c r="F148" s="16"/>
      <c r="I148" s="16"/>
      <c r="J148" s="16"/>
      <c r="N148" s="16"/>
      <c r="O148" s="16"/>
      <c r="P148" s="68"/>
      <c r="Q148" s="68"/>
      <c r="R148" s="68"/>
      <c r="S148" s="68"/>
    </row>
    <row r="149" spans="3:25" s="15" customFormat="1" x14ac:dyDescent="0.35">
      <c r="C149" s="16"/>
      <c r="D149" s="16"/>
      <c r="E149" s="16"/>
      <c r="F149" s="16"/>
      <c r="I149" s="16"/>
      <c r="J149" s="16"/>
      <c r="N149" s="16"/>
      <c r="O149" s="16"/>
      <c r="P149" s="68"/>
      <c r="Q149" s="68"/>
      <c r="R149" s="68"/>
      <c r="S149" s="68"/>
    </row>
    <row r="150" spans="3:25" s="25" customFormat="1" x14ac:dyDescent="0.35">
      <c r="C150" s="21"/>
      <c r="D150" s="21"/>
      <c r="E150" s="21"/>
      <c r="F150" s="21"/>
      <c r="I150" s="16"/>
      <c r="J150" s="16"/>
      <c r="K150" s="15"/>
      <c r="L150" s="15"/>
      <c r="M150" s="15"/>
      <c r="N150" s="16"/>
      <c r="O150" s="16"/>
      <c r="P150" s="68"/>
      <c r="Q150" s="68"/>
      <c r="R150" s="68"/>
      <c r="S150" s="68"/>
      <c r="T150" s="15"/>
      <c r="U150" s="15"/>
      <c r="V150" s="15"/>
      <c r="W150" s="15"/>
      <c r="X150" s="15"/>
      <c r="Y150" s="15"/>
    </row>
    <row r="151" spans="3:25" s="25" customFormat="1" x14ac:dyDescent="0.35">
      <c r="C151" s="21"/>
      <c r="D151" s="21"/>
      <c r="E151" s="21"/>
      <c r="F151" s="21"/>
      <c r="I151" s="16"/>
      <c r="J151" s="16"/>
      <c r="K151" s="15"/>
      <c r="L151" s="15"/>
      <c r="M151" s="15"/>
      <c r="N151" s="16"/>
      <c r="O151" s="16"/>
      <c r="P151" s="68"/>
      <c r="Q151" s="68"/>
      <c r="R151" s="68"/>
      <c r="S151" s="68"/>
      <c r="T151" s="15"/>
      <c r="U151" s="15"/>
      <c r="V151" s="15"/>
      <c r="W151" s="15"/>
      <c r="X151" s="15"/>
      <c r="Y151" s="15"/>
    </row>
    <row r="152" spans="3:25" s="25" customFormat="1" x14ac:dyDescent="0.35">
      <c r="C152" s="21"/>
      <c r="D152" s="21"/>
      <c r="E152" s="21"/>
      <c r="F152" s="21"/>
      <c r="I152" s="16"/>
      <c r="J152" s="16"/>
      <c r="K152" s="15"/>
      <c r="L152" s="15"/>
      <c r="M152" s="15"/>
      <c r="N152" s="16"/>
      <c r="O152" s="16"/>
      <c r="P152" s="68"/>
      <c r="Q152" s="68"/>
      <c r="R152" s="68"/>
      <c r="S152" s="68"/>
      <c r="T152" s="15"/>
      <c r="U152" s="15"/>
      <c r="V152" s="15"/>
      <c r="W152" s="15"/>
      <c r="X152" s="15"/>
      <c r="Y152" s="15"/>
    </row>
    <row r="153" spans="3:25" s="25" customFormat="1" x14ac:dyDescent="0.35">
      <c r="C153" s="21"/>
      <c r="D153" s="21"/>
      <c r="E153" s="21"/>
      <c r="F153" s="21"/>
      <c r="I153" s="16"/>
      <c r="J153" s="16"/>
      <c r="K153" s="15"/>
      <c r="L153" s="15"/>
      <c r="M153" s="15"/>
      <c r="N153" s="16"/>
      <c r="O153" s="16"/>
      <c r="P153" s="68"/>
      <c r="Q153" s="68"/>
      <c r="R153" s="68"/>
      <c r="S153" s="68"/>
      <c r="T153" s="15"/>
      <c r="U153" s="15"/>
      <c r="V153" s="15"/>
      <c r="W153" s="15"/>
      <c r="X153" s="15"/>
      <c r="Y153" s="15"/>
    </row>
    <row r="154" spans="3:25" s="25" customFormat="1" x14ac:dyDescent="0.35">
      <c r="C154" s="21"/>
      <c r="D154" s="21"/>
      <c r="E154" s="21"/>
      <c r="F154" s="21"/>
      <c r="I154" s="16"/>
      <c r="J154" s="16"/>
      <c r="K154" s="15"/>
      <c r="L154" s="15"/>
      <c r="M154" s="15"/>
      <c r="N154" s="16"/>
      <c r="O154" s="16"/>
      <c r="P154" s="68"/>
      <c r="Q154" s="68"/>
      <c r="R154" s="68"/>
      <c r="S154" s="68"/>
      <c r="T154" s="15"/>
      <c r="U154" s="15"/>
      <c r="V154" s="15"/>
      <c r="W154" s="15"/>
      <c r="X154" s="15"/>
      <c r="Y154" s="15"/>
    </row>
    <row r="155" spans="3:25" s="25" customFormat="1" x14ac:dyDescent="0.35">
      <c r="C155" s="21"/>
      <c r="D155" s="21"/>
      <c r="E155" s="21"/>
      <c r="F155" s="21"/>
      <c r="I155" s="16"/>
      <c r="J155" s="16"/>
      <c r="K155" s="15"/>
      <c r="L155" s="15"/>
      <c r="M155" s="15"/>
      <c r="N155" s="16"/>
      <c r="O155" s="16"/>
      <c r="P155" s="68"/>
      <c r="Q155" s="68"/>
      <c r="R155" s="68"/>
      <c r="S155" s="68"/>
      <c r="T155" s="15"/>
      <c r="U155" s="15"/>
      <c r="V155" s="15"/>
      <c r="W155" s="15"/>
      <c r="X155" s="15"/>
      <c r="Y155" s="15"/>
    </row>
    <row r="156" spans="3:25" s="25" customFormat="1" x14ac:dyDescent="0.35">
      <c r="C156" s="21"/>
      <c r="D156" s="21"/>
      <c r="E156" s="21"/>
      <c r="F156" s="21"/>
      <c r="I156" s="16"/>
      <c r="J156" s="16"/>
      <c r="K156" s="15"/>
      <c r="L156" s="15"/>
      <c r="M156" s="15"/>
      <c r="N156" s="16"/>
      <c r="O156" s="16"/>
      <c r="P156" s="68"/>
      <c r="Q156" s="68"/>
      <c r="R156" s="68"/>
      <c r="S156" s="68"/>
      <c r="T156" s="15"/>
      <c r="U156" s="15"/>
      <c r="V156" s="15"/>
      <c r="W156" s="15"/>
      <c r="X156" s="15"/>
      <c r="Y156" s="15"/>
    </row>
    <row r="157" spans="3:25" s="25" customFormat="1" x14ac:dyDescent="0.35">
      <c r="C157" s="21"/>
      <c r="D157" s="21"/>
      <c r="E157" s="21"/>
      <c r="F157" s="21"/>
      <c r="I157" s="16"/>
      <c r="J157" s="16"/>
      <c r="K157" s="15"/>
      <c r="L157" s="15"/>
      <c r="M157" s="15"/>
      <c r="N157" s="16"/>
      <c r="O157" s="16"/>
      <c r="P157" s="68"/>
      <c r="Q157" s="68"/>
      <c r="R157" s="68"/>
      <c r="S157" s="68"/>
      <c r="T157" s="15"/>
      <c r="U157" s="15"/>
      <c r="V157" s="15"/>
      <c r="W157" s="15"/>
      <c r="X157" s="15"/>
      <c r="Y157" s="15"/>
    </row>
    <row r="158" spans="3:25" s="25" customFormat="1" x14ac:dyDescent="0.35">
      <c r="C158" s="21"/>
      <c r="D158" s="21"/>
      <c r="E158" s="21"/>
      <c r="F158" s="21"/>
      <c r="I158" s="16"/>
      <c r="J158" s="16"/>
      <c r="K158" s="15"/>
      <c r="L158" s="15"/>
      <c r="M158" s="15"/>
      <c r="N158" s="16"/>
      <c r="O158" s="16"/>
      <c r="P158" s="68"/>
      <c r="Q158" s="68"/>
      <c r="R158" s="68"/>
      <c r="S158" s="68"/>
      <c r="T158" s="15"/>
      <c r="U158" s="15"/>
      <c r="V158" s="15"/>
      <c r="W158" s="15"/>
      <c r="X158" s="15"/>
      <c r="Y158" s="15"/>
    </row>
    <row r="159" spans="3:25" s="25" customFormat="1" x14ac:dyDescent="0.35">
      <c r="C159" s="21"/>
      <c r="D159" s="21"/>
      <c r="E159" s="21"/>
      <c r="F159" s="21"/>
      <c r="I159" s="16"/>
      <c r="J159" s="16"/>
      <c r="K159" s="15"/>
      <c r="L159" s="15"/>
      <c r="M159" s="15"/>
      <c r="N159" s="16"/>
      <c r="O159" s="16"/>
      <c r="P159" s="68"/>
      <c r="Q159" s="68"/>
      <c r="R159" s="68"/>
      <c r="S159" s="68"/>
      <c r="T159" s="15"/>
      <c r="U159" s="15"/>
      <c r="V159" s="15"/>
      <c r="W159" s="15"/>
      <c r="X159" s="15"/>
      <c r="Y159" s="15"/>
    </row>
    <row r="160" spans="3:25" s="25" customFormat="1" x14ac:dyDescent="0.35">
      <c r="C160" s="21"/>
      <c r="D160" s="21"/>
      <c r="E160" s="21"/>
      <c r="F160" s="21"/>
      <c r="I160" s="16"/>
      <c r="J160" s="16"/>
      <c r="K160" s="15"/>
      <c r="L160" s="15"/>
      <c r="M160" s="15"/>
      <c r="N160" s="16"/>
      <c r="O160" s="16"/>
      <c r="P160" s="68"/>
      <c r="Q160" s="68"/>
      <c r="R160" s="68"/>
      <c r="S160" s="68"/>
      <c r="T160" s="15"/>
      <c r="U160" s="15"/>
      <c r="V160" s="15"/>
      <c r="W160" s="15"/>
      <c r="X160" s="15"/>
      <c r="Y160" s="15"/>
    </row>
    <row r="161" spans="3:25" s="25" customFormat="1" x14ac:dyDescent="0.35">
      <c r="C161" s="21"/>
      <c r="D161" s="21"/>
      <c r="E161" s="21"/>
      <c r="F161" s="21"/>
      <c r="I161" s="16"/>
      <c r="J161" s="16"/>
      <c r="K161" s="15"/>
      <c r="L161" s="15"/>
      <c r="M161" s="15"/>
      <c r="N161" s="16"/>
      <c r="O161" s="16"/>
      <c r="P161" s="68"/>
      <c r="Q161" s="68"/>
      <c r="R161" s="68"/>
      <c r="S161" s="68"/>
      <c r="T161" s="15"/>
      <c r="U161" s="15"/>
      <c r="V161" s="15"/>
      <c r="W161" s="15"/>
      <c r="X161" s="15"/>
      <c r="Y161" s="15"/>
    </row>
    <row r="162" spans="3:25" s="25" customFormat="1" x14ac:dyDescent="0.35">
      <c r="C162" s="21"/>
      <c r="D162" s="21"/>
      <c r="E162" s="21"/>
      <c r="F162" s="21"/>
      <c r="I162" s="16"/>
      <c r="J162" s="16"/>
      <c r="K162" s="15"/>
      <c r="L162" s="15"/>
      <c r="M162" s="15"/>
      <c r="N162" s="16"/>
      <c r="O162" s="16"/>
      <c r="P162" s="68"/>
      <c r="Q162" s="68"/>
      <c r="R162" s="68"/>
      <c r="S162" s="68"/>
      <c r="T162" s="15"/>
      <c r="U162" s="15"/>
      <c r="V162" s="15"/>
      <c r="W162" s="15"/>
      <c r="X162" s="15"/>
      <c r="Y162" s="1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M153"/>
  <sheetViews>
    <sheetView workbookViewId="0">
      <selection activeCell="A34" sqref="A34"/>
    </sheetView>
  </sheetViews>
  <sheetFormatPr defaultColWidth="21.85546875" defaultRowHeight="21" x14ac:dyDescent="0.35"/>
  <cols>
    <col min="1" max="1" width="31.5703125" style="20" customWidth="1"/>
    <col min="2" max="5" width="21.85546875" style="20"/>
    <col min="6" max="6" width="21.85546875" style="42"/>
    <col min="7" max="7" width="26.85546875" style="42" customWidth="1"/>
    <col min="8" max="8" width="27.140625" style="42" customWidth="1"/>
    <col min="9" max="20" width="21.85546875" style="42"/>
    <col min="21" max="16384" width="21.85546875" style="20"/>
  </cols>
  <sheetData>
    <row r="1" spans="1:39" x14ac:dyDescent="0.35">
      <c r="A1" s="34" t="s">
        <v>39</v>
      </c>
      <c r="B1" s="35" t="s">
        <v>15</v>
      </c>
      <c r="C1" s="35" t="s">
        <v>15</v>
      </c>
      <c r="D1" s="35" t="s">
        <v>45</v>
      </c>
      <c r="E1" s="35" t="s">
        <v>45</v>
      </c>
      <c r="F1" s="73"/>
      <c r="G1" s="34" t="s">
        <v>39</v>
      </c>
      <c r="H1" s="35" t="s">
        <v>40</v>
      </c>
      <c r="I1" s="35" t="s">
        <v>40</v>
      </c>
      <c r="K1" s="39"/>
    </row>
    <row r="2" spans="1:39" x14ac:dyDescent="0.35">
      <c r="A2" s="34"/>
      <c r="B2" s="35" t="s">
        <v>47</v>
      </c>
      <c r="C2" s="35" t="s">
        <v>48</v>
      </c>
      <c r="D2" s="35" t="s">
        <v>47</v>
      </c>
      <c r="E2" s="35" t="s">
        <v>48</v>
      </c>
      <c r="F2" s="73"/>
      <c r="G2" s="34"/>
      <c r="H2" s="35" t="s">
        <v>47</v>
      </c>
      <c r="I2" s="35" t="s">
        <v>48</v>
      </c>
      <c r="K2" s="39"/>
    </row>
    <row r="3" spans="1:39" x14ac:dyDescent="0.35">
      <c r="A3" s="36" t="s">
        <v>41</v>
      </c>
      <c r="B3" s="37">
        <f>'Model 1'!B16</f>
        <v>30.224975066347294</v>
      </c>
      <c r="C3" s="37">
        <f>'Model 2'!B18</f>
        <v>32.826925548161562</v>
      </c>
      <c r="D3" s="37">
        <f>'Model 1'!C16</f>
        <v>37.828504463513504</v>
      </c>
      <c r="E3" s="37">
        <f>100*C3/C17</f>
        <v>41.085013201704079</v>
      </c>
      <c r="F3" s="74"/>
      <c r="G3" s="36" t="s">
        <v>41</v>
      </c>
      <c r="H3" s="37">
        <f>B3*2.2</f>
        <v>66.494945145964053</v>
      </c>
      <c r="I3" s="37">
        <f>C3*2.2</f>
        <v>72.21923620595544</v>
      </c>
      <c r="K3" s="39"/>
    </row>
    <row r="4" spans="1:39" x14ac:dyDescent="0.35">
      <c r="A4" s="36"/>
      <c r="B4" s="38"/>
      <c r="C4" s="37"/>
      <c r="D4" s="37"/>
      <c r="E4" s="37"/>
      <c r="F4" s="74"/>
      <c r="G4" s="36"/>
      <c r="H4" s="37"/>
      <c r="I4" s="38"/>
      <c r="K4" s="39"/>
    </row>
    <row r="5" spans="1:39" x14ac:dyDescent="0.35">
      <c r="A5" s="30" t="s">
        <v>42</v>
      </c>
      <c r="B5" s="40">
        <f>'Model 1'!B17</f>
        <v>33.007387735854337</v>
      </c>
      <c r="C5" s="40">
        <f>'Model 2'!B19</f>
        <v>34.474853928557508</v>
      </c>
      <c r="D5" s="40">
        <f>'Model 1'!C17</f>
        <v>41.310873261394661</v>
      </c>
      <c r="E5" s="40">
        <f>100*(C5/C17)</f>
        <v>43.147501787931795</v>
      </c>
      <c r="F5" s="74"/>
      <c r="G5" s="30" t="s">
        <v>42</v>
      </c>
      <c r="H5" s="40">
        <f>B5*2.2</f>
        <v>72.616253018879547</v>
      </c>
      <c r="I5" s="40">
        <f>C5*2.2</f>
        <v>75.844678642826523</v>
      </c>
      <c r="K5" s="39"/>
    </row>
    <row r="6" spans="1:39" x14ac:dyDescent="0.35">
      <c r="A6" s="30"/>
      <c r="B6" s="31"/>
      <c r="C6" s="40"/>
      <c r="D6" s="40"/>
      <c r="E6" s="40"/>
      <c r="F6" s="74"/>
      <c r="G6" s="30"/>
      <c r="H6" s="40"/>
      <c r="I6" s="31"/>
      <c r="K6" s="39"/>
    </row>
    <row r="7" spans="1:39" x14ac:dyDescent="0.35">
      <c r="A7" s="36" t="s">
        <v>43</v>
      </c>
      <c r="B7" s="37">
        <f>'Model 1'!B18</f>
        <v>23.498697391919617</v>
      </c>
      <c r="C7" s="37">
        <f>'Model 2'!B20</f>
        <v>24.066307148786365</v>
      </c>
      <c r="D7" s="37">
        <f>'Model 1'!C18</f>
        <v>29.410134407909407</v>
      </c>
      <c r="E7" s="37">
        <f>100*(C7/C17)</f>
        <v>30.120534604238252</v>
      </c>
      <c r="F7" s="74"/>
      <c r="G7" s="36" t="s">
        <v>43</v>
      </c>
      <c r="H7" s="37">
        <f>B7*2.2</f>
        <v>51.697134262223159</v>
      </c>
      <c r="I7" s="37">
        <f>C7*2.2</f>
        <v>52.945875727330005</v>
      </c>
      <c r="K7" s="39"/>
    </row>
    <row r="8" spans="1:39" x14ac:dyDescent="0.35">
      <c r="A8" s="36"/>
      <c r="B8" s="38"/>
      <c r="C8" s="37"/>
      <c r="D8" s="37"/>
      <c r="E8" s="37"/>
      <c r="F8" s="74"/>
      <c r="G8" s="36"/>
      <c r="H8" s="37"/>
      <c r="I8" s="38"/>
      <c r="K8" s="39"/>
    </row>
    <row r="9" spans="1:39" x14ac:dyDescent="0.35">
      <c r="A9" s="30" t="s">
        <v>44</v>
      </c>
      <c r="B9" s="40">
        <f>'Model 1'!B19</f>
        <v>25.95710476238688</v>
      </c>
      <c r="C9" s="40">
        <f>'Model 2'!B21</f>
        <v>26.400382875733747</v>
      </c>
      <c r="D9" s="40">
        <f>'Model 1'!C19</f>
        <v>32.486989690096216</v>
      </c>
      <c r="E9" s="40">
        <f>100*(C9/C17)</f>
        <v>33.041780820693049</v>
      </c>
      <c r="F9" s="74"/>
      <c r="G9" s="30" t="s">
        <v>44</v>
      </c>
      <c r="H9" s="40">
        <f>B9*2.2</f>
        <v>57.10563047725114</v>
      </c>
      <c r="I9" s="40">
        <f>C9*2.2</f>
        <v>58.080842326614246</v>
      </c>
      <c r="K9" s="39"/>
    </row>
    <row r="10" spans="1:39" s="42" customFormat="1" ht="30.6" customHeight="1" x14ac:dyDescent="0.35"/>
    <row r="11" spans="1:39" s="42" customFormat="1" x14ac:dyDescent="0.35">
      <c r="D11" s="39"/>
      <c r="G11" s="43"/>
    </row>
    <row r="12" spans="1:39" s="39" customFormat="1" x14ac:dyDescent="0.35">
      <c r="G12" s="44"/>
    </row>
    <row r="13" spans="1:39" hidden="1" x14ac:dyDescent="0.35">
      <c r="A13" s="33" t="s">
        <v>36</v>
      </c>
      <c r="B13" s="32" t="s">
        <v>35</v>
      </c>
      <c r="C13" s="33"/>
      <c r="D13" s="42"/>
      <c r="E13" s="42"/>
      <c r="G13" s="43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</row>
    <row r="14" spans="1:39" hidden="1" x14ac:dyDescent="0.35">
      <c r="A14" s="26"/>
      <c r="B14" s="29"/>
      <c r="C14" s="26"/>
      <c r="D14" s="42"/>
      <c r="E14" s="42"/>
      <c r="G14" s="43"/>
    </row>
    <row r="15" spans="1:39" hidden="1" x14ac:dyDescent="0.35">
      <c r="A15" s="26" t="s">
        <v>4</v>
      </c>
      <c r="B15" s="26" t="s">
        <v>31</v>
      </c>
      <c r="C15" s="26">
        <f>'SM Estimation'!$D$5</f>
        <v>25</v>
      </c>
      <c r="D15" s="42"/>
      <c r="E15" s="42"/>
      <c r="G15" s="43"/>
    </row>
    <row r="16" spans="1:39" hidden="1" x14ac:dyDescent="0.35">
      <c r="A16" s="26"/>
      <c r="B16" s="26"/>
      <c r="C16" s="26"/>
      <c r="D16" s="42"/>
      <c r="E16" s="42"/>
      <c r="G16" s="45"/>
    </row>
    <row r="17" spans="1:5" hidden="1" x14ac:dyDescent="0.35">
      <c r="A17" s="26" t="s">
        <v>28</v>
      </c>
      <c r="B17" s="26" t="s">
        <v>15</v>
      </c>
      <c r="C17" s="27">
        <f>'Model 1'!B10</f>
        <v>79.900000000000006</v>
      </c>
      <c r="D17" s="42"/>
      <c r="E17" s="42"/>
    </row>
    <row r="18" spans="1:5" hidden="1" x14ac:dyDescent="0.35">
      <c r="A18" s="26"/>
      <c r="B18" s="26"/>
      <c r="C18" s="28"/>
      <c r="D18" s="42"/>
      <c r="E18" s="42"/>
    </row>
    <row r="19" spans="1:5" hidden="1" x14ac:dyDescent="0.35">
      <c r="A19" s="26" t="s">
        <v>27</v>
      </c>
      <c r="B19" s="26" t="s">
        <v>34</v>
      </c>
      <c r="C19" s="27">
        <f>'Model 1'!B11</f>
        <v>178</v>
      </c>
      <c r="D19" s="42"/>
      <c r="E19" s="42"/>
    </row>
    <row r="20" spans="1:5" hidden="1" x14ac:dyDescent="0.35">
      <c r="A20" s="26"/>
      <c r="B20" s="26"/>
      <c r="C20" s="27"/>
      <c r="D20" s="42"/>
      <c r="E20" s="42"/>
    </row>
    <row r="21" spans="1:5" hidden="1" x14ac:dyDescent="0.35">
      <c r="A21" s="26" t="s">
        <v>29</v>
      </c>
      <c r="B21" s="26" t="s">
        <v>34</v>
      </c>
      <c r="C21" s="27">
        <f>'SM Estimation'!$D$11</f>
        <v>80.599999999999994</v>
      </c>
      <c r="D21" s="42"/>
      <c r="E21" s="42"/>
    </row>
    <row r="22" spans="1:5" ht="45.95" hidden="1" customHeight="1" x14ac:dyDescent="0.35">
      <c r="A22" s="26" t="s">
        <v>37</v>
      </c>
      <c r="B22" s="26" t="s">
        <v>38</v>
      </c>
      <c r="C22" s="27">
        <f>'Model 1'!$B$12</f>
        <v>25.217775533392249</v>
      </c>
      <c r="D22" s="42"/>
      <c r="E22" s="42"/>
    </row>
    <row r="23" spans="1:5" s="42" customFormat="1" x14ac:dyDescent="0.35">
      <c r="A23" s="34" t="s">
        <v>29</v>
      </c>
      <c r="B23" s="35" t="s">
        <v>34</v>
      </c>
      <c r="C23" s="35" t="s">
        <v>33</v>
      </c>
    </row>
    <row r="24" spans="1:5" s="42" customFormat="1" x14ac:dyDescent="0.35">
      <c r="A24" s="34"/>
      <c r="B24" s="61"/>
      <c r="C24" s="61"/>
    </row>
    <row r="25" spans="1:5" s="42" customFormat="1" x14ac:dyDescent="0.35">
      <c r="A25" s="36" t="s">
        <v>41</v>
      </c>
      <c r="B25" s="51">
        <f>'Model 3'!C6</f>
        <v>89.886503488953466</v>
      </c>
      <c r="C25" s="51">
        <f>'Model 3'!C7</f>
        <v>35.388387200375377</v>
      </c>
    </row>
    <row r="26" spans="1:5" s="42" customFormat="1" x14ac:dyDescent="0.35">
      <c r="A26" s="36"/>
      <c r="B26" s="37"/>
      <c r="C26" s="37"/>
    </row>
    <row r="27" spans="1:5" s="42" customFormat="1" x14ac:dyDescent="0.35">
      <c r="A27" s="30" t="s">
        <v>42</v>
      </c>
      <c r="B27" s="40">
        <f>'Model 3'!C18</f>
        <v>85.392286379991504</v>
      </c>
      <c r="C27" s="40">
        <f>'Model 3'!C19</f>
        <v>33.619010385823429</v>
      </c>
    </row>
    <row r="28" spans="1:5" s="42" customFormat="1" x14ac:dyDescent="0.35">
      <c r="A28" s="30"/>
      <c r="B28" s="50"/>
      <c r="C28" s="40"/>
    </row>
    <row r="29" spans="1:5" s="42" customFormat="1" x14ac:dyDescent="0.35">
      <c r="A29" s="36" t="s">
        <v>43</v>
      </c>
      <c r="B29" s="51">
        <f>'Model 3'!C15</f>
        <v>89.239659754897744</v>
      </c>
      <c r="C29" s="51">
        <f>'Model 3'!C16</f>
        <v>35.13372431295187</v>
      </c>
    </row>
    <row r="30" spans="1:5" s="42" customFormat="1" x14ac:dyDescent="0.35">
      <c r="A30" s="36"/>
      <c r="B30" s="37"/>
      <c r="C30" s="52"/>
    </row>
    <row r="31" spans="1:5" s="42" customFormat="1" x14ac:dyDescent="0.35">
      <c r="A31" s="30" t="s">
        <v>44</v>
      </c>
      <c r="B31" s="40">
        <f>'Model 3'!C24</f>
        <v>88.319776107290437</v>
      </c>
      <c r="C31" s="40">
        <f>'Model 3'!C25</f>
        <v>34.771565396571035</v>
      </c>
    </row>
    <row r="32" spans="1:5" s="42" customFormat="1" x14ac:dyDescent="0.35">
      <c r="A32" s="50"/>
      <c r="B32" s="50"/>
      <c r="C32" s="50"/>
    </row>
    <row r="33" s="42" customFormat="1" x14ac:dyDescent="0.35"/>
    <row r="34" s="42" customFormat="1" x14ac:dyDescent="0.35"/>
    <row r="35" s="42" customFormat="1" x14ac:dyDescent="0.35"/>
    <row r="36" s="42" customFormat="1" x14ac:dyDescent="0.35"/>
    <row r="37" s="42" customFormat="1" x14ac:dyDescent="0.35"/>
    <row r="38" s="42" customFormat="1" x14ac:dyDescent="0.35"/>
    <row r="39" s="42" customFormat="1" x14ac:dyDescent="0.35"/>
    <row r="40" s="42" customFormat="1" x14ac:dyDescent="0.35"/>
    <row r="41" s="42" customFormat="1" x14ac:dyDescent="0.35"/>
    <row r="42" s="42" customFormat="1" x14ac:dyDescent="0.35"/>
    <row r="43" s="42" customFormat="1" x14ac:dyDescent="0.35"/>
    <row r="44" s="42" customFormat="1" x14ac:dyDescent="0.35"/>
    <row r="45" s="42" customFormat="1" x14ac:dyDescent="0.35"/>
    <row r="46" s="42" customFormat="1" x14ac:dyDescent="0.35"/>
    <row r="47" s="42" customFormat="1" x14ac:dyDescent="0.35"/>
    <row r="48" s="42" customFormat="1" x14ac:dyDescent="0.35"/>
    <row r="49" s="42" customFormat="1" x14ac:dyDescent="0.35"/>
    <row r="50" s="42" customFormat="1" x14ac:dyDescent="0.35"/>
    <row r="51" s="42" customFormat="1" x14ac:dyDescent="0.35"/>
    <row r="52" s="42" customFormat="1" x14ac:dyDescent="0.35"/>
    <row r="53" s="42" customFormat="1" x14ac:dyDescent="0.35"/>
    <row r="54" s="42" customFormat="1" x14ac:dyDescent="0.35"/>
    <row r="55" s="42" customFormat="1" x14ac:dyDescent="0.35"/>
    <row r="56" s="42" customFormat="1" x14ac:dyDescent="0.35"/>
    <row r="57" s="42" customFormat="1" x14ac:dyDescent="0.35"/>
    <row r="58" s="42" customFormat="1" x14ac:dyDescent="0.35"/>
    <row r="59" s="42" customFormat="1" x14ac:dyDescent="0.35"/>
    <row r="60" s="42" customFormat="1" x14ac:dyDescent="0.35"/>
    <row r="61" s="42" customFormat="1" x14ac:dyDescent="0.35"/>
    <row r="62" s="42" customFormat="1" x14ac:dyDescent="0.35"/>
    <row r="63" s="42" customFormat="1" x14ac:dyDescent="0.35"/>
    <row r="64" s="42" customFormat="1" x14ac:dyDescent="0.35"/>
    <row r="65" s="42" customFormat="1" x14ac:dyDescent="0.35"/>
    <row r="66" s="42" customFormat="1" x14ac:dyDescent="0.35"/>
    <row r="67" s="42" customFormat="1" x14ac:dyDescent="0.35"/>
    <row r="68" s="42" customFormat="1" x14ac:dyDescent="0.35"/>
    <row r="69" s="42" customFormat="1" x14ac:dyDescent="0.35"/>
    <row r="70" s="42" customFormat="1" x14ac:dyDescent="0.35"/>
    <row r="71" s="42" customFormat="1" x14ac:dyDescent="0.35"/>
    <row r="72" s="42" customFormat="1" x14ac:dyDescent="0.35"/>
    <row r="73" s="42" customFormat="1" x14ac:dyDescent="0.35"/>
    <row r="74" s="42" customFormat="1" x14ac:dyDescent="0.35"/>
    <row r="75" s="42" customFormat="1" x14ac:dyDescent="0.35"/>
    <row r="76" s="42" customFormat="1" x14ac:dyDescent="0.35"/>
    <row r="77" s="42" customFormat="1" x14ac:dyDescent="0.35"/>
    <row r="78" s="42" customFormat="1" x14ac:dyDescent="0.35"/>
    <row r="79" s="42" customFormat="1" x14ac:dyDescent="0.35"/>
    <row r="80" s="42" customFormat="1" x14ac:dyDescent="0.35"/>
    <row r="81" s="42" customFormat="1" x14ac:dyDescent="0.35"/>
    <row r="82" s="42" customFormat="1" x14ac:dyDescent="0.35"/>
    <row r="83" s="42" customFormat="1" x14ac:dyDescent="0.35"/>
    <row r="84" s="42" customFormat="1" x14ac:dyDescent="0.35"/>
    <row r="85" s="42" customFormat="1" x14ac:dyDescent="0.35"/>
    <row r="86" s="42" customFormat="1" x14ac:dyDescent="0.35"/>
    <row r="87" s="42" customFormat="1" x14ac:dyDescent="0.35"/>
    <row r="88" s="42" customFormat="1" x14ac:dyDescent="0.35"/>
    <row r="89" s="42" customFormat="1" x14ac:dyDescent="0.35"/>
    <row r="90" s="42" customFormat="1" x14ac:dyDescent="0.35"/>
    <row r="91" s="42" customFormat="1" x14ac:dyDescent="0.35"/>
    <row r="92" s="42" customFormat="1" x14ac:dyDescent="0.35"/>
    <row r="93" s="42" customFormat="1" x14ac:dyDescent="0.35"/>
    <row r="94" s="42" customFormat="1" x14ac:dyDescent="0.35"/>
    <row r="95" s="42" customFormat="1" x14ac:dyDescent="0.35"/>
    <row r="96" s="42" customFormat="1" x14ac:dyDescent="0.35"/>
    <row r="97" s="42" customFormat="1" x14ac:dyDescent="0.35"/>
    <row r="98" s="42" customFormat="1" x14ac:dyDescent="0.35"/>
    <row r="99" s="42" customFormat="1" x14ac:dyDescent="0.35"/>
    <row r="100" s="42" customFormat="1" x14ac:dyDescent="0.35"/>
    <row r="101" s="42" customFormat="1" x14ac:dyDescent="0.35"/>
    <row r="102" s="42" customFormat="1" x14ac:dyDescent="0.35"/>
    <row r="103" s="42" customFormat="1" x14ac:dyDescent="0.35"/>
    <row r="104" s="42" customFormat="1" x14ac:dyDescent="0.35"/>
    <row r="105" s="42" customFormat="1" x14ac:dyDescent="0.35"/>
    <row r="106" s="42" customFormat="1" x14ac:dyDescent="0.35"/>
    <row r="107" s="42" customFormat="1" x14ac:dyDescent="0.35"/>
    <row r="108" s="42" customFormat="1" x14ac:dyDescent="0.35"/>
    <row r="109" s="42" customFormat="1" x14ac:dyDescent="0.35"/>
    <row r="110" s="42" customFormat="1" x14ac:dyDescent="0.35"/>
    <row r="111" s="42" customFormat="1" x14ac:dyDescent="0.35"/>
    <row r="112" s="42" customFormat="1" x14ac:dyDescent="0.35"/>
    <row r="113" s="42" customFormat="1" x14ac:dyDescent="0.35"/>
    <row r="114" s="42" customFormat="1" x14ac:dyDescent="0.35"/>
    <row r="115" s="42" customFormat="1" x14ac:dyDescent="0.35"/>
    <row r="116" s="42" customFormat="1" x14ac:dyDescent="0.35"/>
    <row r="117" s="42" customFormat="1" x14ac:dyDescent="0.35"/>
    <row r="118" s="42" customFormat="1" x14ac:dyDescent="0.35"/>
    <row r="119" s="42" customFormat="1" x14ac:dyDescent="0.35"/>
    <row r="120" s="42" customFormat="1" x14ac:dyDescent="0.35"/>
    <row r="121" s="42" customFormat="1" x14ac:dyDescent="0.35"/>
    <row r="122" s="42" customFormat="1" x14ac:dyDescent="0.35"/>
    <row r="123" s="42" customFormat="1" x14ac:dyDescent="0.35"/>
    <row r="124" s="42" customFormat="1" x14ac:dyDescent="0.35"/>
    <row r="125" s="42" customFormat="1" x14ac:dyDescent="0.35"/>
    <row r="126" s="42" customFormat="1" x14ac:dyDescent="0.35"/>
    <row r="127" s="42" customFormat="1" x14ac:dyDescent="0.35"/>
    <row r="128" s="42" customFormat="1" x14ac:dyDescent="0.35"/>
    <row r="129" s="42" customFormat="1" x14ac:dyDescent="0.35"/>
    <row r="130" s="42" customFormat="1" x14ac:dyDescent="0.35"/>
    <row r="131" s="42" customFormat="1" x14ac:dyDescent="0.35"/>
    <row r="132" s="42" customFormat="1" x14ac:dyDescent="0.35"/>
    <row r="133" s="42" customFormat="1" x14ac:dyDescent="0.35"/>
    <row r="134" s="42" customFormat="1" x14ac:dyDescent="0.35"/>
    <row r="135" s="42" customFormat="1" x14ac:dyDescent="0.35"/>
    <row r="136" s="42" customFormat="1" x14ac:dyDescent="0.35"/>
    <row r="137" s="42" customFormat="1" x14ac:dyDescent="0.35"/>
    <row r="138" s="42" customFormat="1" x14ac:dyDescent="0.35"/>
    <row r="139" s="42" customFormat="1" x14ac:dyDescent="0.35"/>
    <row r="140" s="42" customFormat="1" x14ac:dyDescent="0.35"/>
    <row r="141" s="42" customFormat="1" x14ac:dyDescent="0.35"/>
    <row r="142" s="42" customFormat="1" x14ac:dyDescent="0.35"/>
    <row r="143" s="42" customFormat="1" x14ac:dyDescent="0.35"/>
    <row r="144" s="42" customFormat="1" x14ac:dyDescent="0.35"/>
    <row r="145" s="42" customFormat="1" x14ac:dyDescent="0.35"/>
    <row r="146" s="42" customFormat="1" x14ac:dyDescent="0.35"/>
    <row r="147" s="42" customFormat="1" x14ac:dyDescent="0.35"/>
    <row r="148" s="42" customFormat="1" x14ac:dyDescent="0.35"/>
    <row r="149" s="42" customFormat="1" x14ac:dyDescent="0.35"/>
    <row r="150" s="42" customFormat="1" x14ac:dyDescent="0.35"/>
    <row r="151" s="42" customFormat="1" x14ac:dyDescent="0.35"/>
    <row r="152" s="42" customFormat="1" x14ac:dyDescent="0.35"/>
    <row r="153" s="42" customFormat="1" x14ac:dyDescent="0.3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F13"/>
  <sheetViews>
    <sheetView workbookViewId="0">
      <selection activeCell="F28" sqref="F28"/>
    </sheetView>
  </sheetViews>
  <sheetFormatPr defaultRowHeight="15" x14ac:dyDescent="0.25"/>
  <sheetData>
    <row r="1" spans="1:6" ht="18.75" x14ac:dyDescent="0.3">
      <c r="A1" s="55"/>
      <c r="B1" s="55" t="s">
        <v>54</v>
      </c>
      <c r="C1" s="56"/>
      <c r="D1" s="55" t="s">
        <v>55</v>
      </c>
      <c r="E1" s="55"/>
      <c r="F1" s="56"/>
    </row>
    <row r="2" spans="1:6" ht="18.75" x14ac:dyDescent="0.3">
      <c r="A2" s="55"/>
      <c r="B2" s="55" t="s">
        <v>56</v>
      </c>
      <c r="C2" s="55" t="s">
        <v>57</v>
      </c>
      <c r="D2" s="55" t="s">
        <v>56</v>
      </c>
      <c r="E2" s="55" t="s">
        <v>57</v>
      </c>
      <c r="F2" s="56"/>
    </row>
    <row r="3" spans="1:6" ht="18.75" x14ac:dyDescent="0.3">
      <c r="A3" s="55" t="s">
        <v>4</v>
      </c>
      <c r="B3" s="57">
        <v>25</v>
      </c>
      <c r="C3" s="57"/>
      <c r="D3" s="57">
        <v>25</v>
      </c>
      <c r="E3" s="57"/>
      <c r="F3" s="54"/>
    </row>
    <row r="4" spans="1:6" ht="18.75" x14ac:dyDescent="0.3">
      <c r="A4" s="55"/>
      <c r="B4" s="57"/>
      <c r="C4" s="57"/>
      <c r="D4" s="57"/>
      <c r="E4" s="57"/>
      <c r="F4" s="54"/>
    </row>
    <row r="5" spans="1:6" ht="18.75" x14ac:dyDescent="0.3">
      <c r="A5" s="55" t="s">
        <v>28</v>
      </c>
      <c r="B5" s="57">
        <v>154</v>
      </c>
      <c r="C5" s="57">
        <v>70</v>
      </c>
      <c r="D5" s="57">
        <v>132</v>
      </c>
      <c r="E5" s="57">
        <v>60</v>
      </c>
      <c r="F5" s="54"/>
    </row>
    <row r="6" spans="1:6" ht="18.75" x14ac:dyDescent="0.3">
      <c r="A6" s="55"/>
      <c r="B6" s="57"/>
      <c r="C6" s="57"/>
      <c r="D6" s="57"/>
      <c r="E6" s="57"/>
      <c r="F6" s="54"/>
    </row>
    <row r="7" spans="1:6" ht="18.75" x14ac:dyDescent="0.3">
      <c r="A7" s="55" t="s">
        <v>27</v>
      </c>
      <c r="B7" s="57">
        <v>66.94</v>
      </c>
      <c r="C7" s="57">
        <v>170</v>
      </c>
      <c r="D7" s="57">
        <v>63</v>
      </c>
      <c r="E7" s="57">
        <v>160</v>
      </c>
      <c r="F7" s="54"/>
    </row>
    <row r="8" spans="1:6" ht="18.75" x14ac:dyDescent="0.3">
      <c r="A8" s="55"/>
      <c r="B8" s="57"/>
      <c r="C8" s="57"/>
      <c r="D8" s="57"/>
      <c r="E8" s="57"/>
      <c r="F8" s="54"/>
    </row>
    <row r="9" spans="1:6" ht="18.75" x14ac:dyDescent="0.3">
      <c r="A9" s="55" t="s">
        <v>26</v>
      </c>
      <c r="B9" s="57">
        <v>33.6</v>
      </c>
      <c r="C9" s="57">
        <v>85.4</v>
      </c>
      <c r="D9" s="57">
        <v>31.4</v>
      </c>
      <c r="E9" s="57">
        <v>79.8</v>
      </c>
      <c r="F9" s="54"/>
    </row>
    <row r="10" spans="1:6" ht="18.75" x14ac:dyDescent="0.3">
      <c r="A10" s="53"/>
      <c r="B10" s="57"/>
      <c r="C10" s="57"/>
      <c r="D10" s="57"/>
      <c r="E10" s="57"/>
      <c r="F10" s="54"/>
    </row>
    <row r="11" spans="1:6" ht="18.75" x14ac:dyDescent="0.3">
      <c r="A11" s="53" t="s">
        <v>18</v>
      </c>
      <c r="B11" s="57"/>
      <c r="C11" s="57">
        <v>24.2</v>
      </c>
      <c r="D11" s="57">
        <v>23.4</v>
      </c>
      <c r="E11" s="57"/>
      <c r="F11" s="54"/>
    </row>
    <row r="12" spans="1:6" ht="18.75" x14ac:dyDescent="0.3">
      <c r="A12" s="53"/>
      <c r="B12" s="53"/>
      <c r="C12" s="53"/>
      <c r="D12" s="53"/>
      <c r="E12" s="53"/>
      <c r="F12" s="54"/>
    </row>
    <row r="13" spans="1:6" x14ac:dyDescent="0.25">
      <c r="A13" s="58"/>
      <c r="B13" s="58"/>
      <c r="C13" s="58"/>
      <c r="D13" s="58"/>
      <c r="E13" s="58"/>
      <c r="F13" s="5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G19"/>
  <sheetViews>
    <sheetView workbookViewId="0">
      <selection activeCell="C18" sqref="C18"/>
    </sheetView>
  </sheetViews>
  <sheetFormatPr defaultRowHeight="15" x14ac:dyDescent="0.25"/>
  <sheetData>
    <row r="1" spans="1:7" x14ac:dyDescent="0.25">
      <c r="B1" s="1" t="s">
        <v>0</v>
      </c>
      <c r="C1" s="1" t="s">
        <v>1</v>
      </c>
      <c r="D1" s="1" t="s">
        <v>2</v>
      </c>
      <c r="E1" s="1" t="s">
        <v>3</v>
      </c>
      <c r="G1" s="7"/>
    </row>
    <row r="2" spans="1:7" x14ac:dyDescent="0.25">
      <c r="A2" t="s">
        <v>5</v>
      </c>
      <c r="B2" s="2">
        <v>-13.147510590381204</v>
      </c>
      <c r="C2" s="2">
        <v>-14.791077913581729</v>
      </c>
      <c r="D2" s="3">
        <v>-9.0289331215324111</v>
      </c>
      <c r="E2" s="2">
        <v>-9.5828244032812044</v>
      </c>
      <c r="G2" s="7"/>
    </row>
    <row r="3" spans="1:7" x14ac:dyDescent="0.25">
      <c r="A3" t="s">
        <v>7</v>
      </c>
      <c r="B3" s="2">
        <v>0.23444242793215989</v>
      </c>
      <c r="C3" s="2">
        <v>0.25866990319170446</v>
      </c>
      <c r="D3" s="3">
        <v>0.18941495520375679</v>
      </c>
      <c r="E3" s="2">
        <v>0.21444209471454545</v>
      </c>
      <c r="G3" s="7"/>
    </row>
    <row r="4" spans="1:7" x14ac:dyDescent="0.25">
      <c r="A4" t="s">
        <v>9</v>
      </c>
      <c r="B4" s="2">
        <v>0.14816849462332499</v>
      </c>
      <c r="C4" s="2">
        <v>0.16237747161459282</v>
      </c>
      <c r="D4" s="3">
        <v>0.11010851660065418</v>
      </c>
      <c r="E4" s="2">
        <v>0.11994080147348211</v>
      </c>
      <c r="G4" s="7"/>
    </row>
    <row r="5" spans="1:7" x14ac:dyDescent="0.25">
      <c r="A5" t="s">
        <v>11</v>
      </c>
      <c r="B5" s="3">
        <v>-5.7557568286897995E-2</v>
      </c>
      <c r="C5" s="3">
        <v>-5.3936076835077791E-2</v>
      </c>
      <c r="D5" s="3">
        <v>-9.5002238878369061E-2</v>
      </c>
      <c r="E5" s="3">
        <v>-0.13229665202099236</v>
      </c>
      <c r="G5" s="7"/>
    </row>
    <row r="6" spans="1:7" ht="15.75" thickBot="1" x14ac:dyDescent="0.3">
      <c r="A6" t="s">
        <v>13</v>
      </c>
      <c r="B6" s="5">
        <v>-4.7122747332875933E-4</v>
      </c>
      <c r="C6" s="5">
        <v>-6.7847622736271537E-4</v>
      </c>
      <c r="D6" s="75">
        <v>2.7058497554342538E-4</v>
      </c>
      <c r="E6" s="5">
        <v>5.8233509795343065E-4</v>
      </c>
      <c r="G6" s="76"/>
    </row>
    <row r="7" spans="1:7" x14ac:dyDescent="0.25">
      <c r="B7" s="1"/>
      <c r="C7" s="1"/>
      <c r="D7" s="1"/>
      <c r="E7" s="1"/>
    </row>
    <row r="8" spans="1:7" x14ac:dyDescent="0.25">
      <c r="B8" s="1"/>
      <c r="C8" s="1"/>
      <c r="D8" s="1"/>
      <c r="E8" s="1"/>
    </row>
    <row r="9" spans="1:7" x14ac:dyDescent="0.25">
      <c r="A9" s="6" t="s">
        <v>14</v>
      </c>
      <c r="B9" s="62">
        <f>'SM Estimation'!$D$5</f>
        <v>25</v>
      </c>
      <c r="C9" s="1"/>
      <c r="D9" s="1"/>
      <c r="E9" s="1"/>
    </row>
    <row r="10" spans="1:7" x14ac:dyDescent="0.25">
      <c r="A10" s="6" t="s">
        <v>16</v>
      </c>
      <c r="B10" s="62">
        <f>'SM Estimation'!$D$7</f>
        <v>79.900000000000006</v>
      </c>
      <c r="C10" s="1"/>
      <c r="D10" s="1"/>
      <c r="E10" s="1"/>
    </row>
    <row r="11" spans="1:7" x14ac:dyDescent="0.25">
      <c r="A11" s="6" t="s">
        <v>17</v>
      </c>
      <c r="B11" s="62">
        <f>'SM Estimation'!$D$9</f>
        <v>178</v>
      </c>
      <c r="C11" s="1"/>
      <c r="D11" s="1"/>
      <c r="E11" s="1"/>
    </row>
    <row r="12" spans="1:7" x14ac:dyDescent="0.25">
      <c r="A12" t="s">
        <v>18</v>
      </c>
      <c r="B12" s="4">
        <f>B10/(B11*0.01)^2</f>
        <v>25.217775533392249</v>
      </c>
      <c r="C12" s="1"/>
      <c r="D12" s="1"/>
      <c r="E12" s="1"/>
    </row>
    <row r="13" spans="1:7" x14ac:dyDescent="0.25">
      <c r="B13" s="1"/>
      <c r="C13" s="1"/>
      <c r="D13" s="1"/>
      <c r="E13" s="1"/>
    </row>
    <row r="15" spans="1:7" x14ac:dyDescent="0.25">
      <c r="B15" s="1" t="s">
        <v>15</v>
      </c>
      <c r="C15" s="1" t="s">
        <v>46</v>
      </c>
    </row>
    <row r="16" spans="1:7" x14ac:dyDescent="0.25">
      <c r="A16" t="s">
        <v>6</v>
      </c>
      <c r="B16" s="19">
        <f>B2+B3*B10+B4*B11+B5*B9+B6*(B9)^2</f>
        <v>30.224975066347294</v>
      </c>
      <c r="C16" s="4">
        <f>100*B16/B10</f>
        <v>37.828504463513504</v>
      </c>
    </row>
    <row r="17" spans="1:3" x14ac:dyDescent="0.25">
      <c r="A17" t="s">
        <v>8</v>
      </c>
      <c r="B17" s="19">
        <f>C2+C3*B10+C4*B11+C5*B9+C6*B9^2</f>
        <v>33.007387735854337</v>
      </c>
      <c r="C17" s="4">
        <f>100*B17/B10</f>
        <v>41.310873261394661</v>
      </c>
    </row>
    <row r="18" spans="1:3" x14ac:dyDescent="0.25">
      <c r="A18" t="s">
        <v>10</v>
      </c>
      <c r="B18" s="19">
        <f>D2+D3*B10+D4*B11+D5*B9+B9^2*D6</f>
        <v>23.498697391919617</v>
      </c>
      <c r="C18" s="4">
        <f>100*B18/B10</f>
        <v>29.410134407909407</v>
      </c>
    </row>
    <row r="19" spans="1:3" x14ac:dyDescent="0.25">
      <c r="A19" t="s">
        <v>12</v>
      </c>
      <c r="B19" s="19">
        <f>E2+E3*B10+E4*B11+E5*B9+E6*B9^2</f>
        <v>25.95710476238688</v>
      </c>
      <c r="C19" s="4">
        <f>100*B19/B10</f>
        <v>32.486989690096216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G30"/>
  <sheetViews>
    <sheetView workbookViewId="0">
      <selection activeCell="E13" sqref="E13"/>
    </sheetView>
  </sheetViews>
  <sheetFormatPr defaultRowHeight="15" x14ac:dyDescent="0.25"/>
  <cols>
    <col min="2" max="2" width="12.42578125" style="1" bestFit="1" customWidth="1"/>
    <col min="3" max="3" width="12" style="1" bestFit="1" customWidth="1"/>
    <col min="4" max="4" width="12.42578125" style="1" bestFit="1" customWidth="1"/>
    <col min="5" max="5" width="12" style="1" bestFit="1" customWidth="1"/>
  </cols>
  <sheetData>
    <row r="1" spans="1:5" x14ac:dyDescent="0.25">
      <c r="B1" s="1" t="s">
        <v>50</v>
      </c>
      <c r="C1" s="1" t="s">
        <v>51</v>
      </c>
      <c r="D1" s="1" t="s">
        <v>52</v>
      </c>
      <c r="E1" s="1" t="s">
        <v>53</v>
      </c>
    </row>
    <row r="2" spans="1:5" x14ac:dyDescent="0.25">
      <c r="A2" s="7" t="s">
        <v>20</v>
      </c>
      <c r="B2" s="3">
        <v>13.844129846824353</v>
      </c>
      <c r="C2" s="3">
        <v>-3.8577562482698946</v>
      </c>
      <c r="D2" s="3">
        <v>13.34332444696982</v>
      </c>
      <c r="E2" s="3">
        <v>-4.9061532726024613</v>
      </c>
    </row>
    <row r="3" spans="1:5" x14ac:dyDescent="0.25">
      <c r="A3" s="7" t="s">
        <v>21</v>
      </c>
      <c r="B3" s="3">
        <v>0.45478861163646261</v>
      </c>
      <c r="C3" s="3">
        <v>0.23743343816032569</v>
      </c>
      <c r="D3" s="3">
        <v>0.49547088697430841</v>
      </c>
      <c r="E3" s="3">
        <v>0.25641897817524828</v>
      </c>
    </row>
    <row r="4" spans="1:5" x14ac:dyDescent="0.25">
      <c r="A4" s="7" t="s">
        <v>22</v>
      </c>
      <c r="B4" s="3">
        <v>3.1301571758889112E-2</v>
      </c>
      <c r="C4" s="3">
        <v>9.0056341876139395E-2</v>
      </c>
      <c r="D4" s="3">
        <v>3.3664435254571121E-2</v>
      </c>
      <c r="E4" s="3">
        <v>0.10207602958594905</v>
      </c>
    </row>
    <row r="5" spans="1:5" s="17" customFormat="1" x14ac:dyDescent="0.25">
      <c r="A5" s="7" t="s">
        <v>23</v>
      </c>
      <c r="B5" s="3">
        <v>1.3099836039521367E-2</v>
      </c>
      <c r="C5" s="3">
        <v>-9.7159250155176277E-2</v>
      </c>
      <c r="D5" s="3">
        <v>3.1395011308144427E-2</v>
      </c>
      <c r="E5" s="3">
        <v>-0.12381098553479004</v>
      </c>
    </row>
    <row r="6" spans="1:5" x14ac:dyDescent="0.25">
      <c r="A6" s="7" t="s">
        <v>24</v>
      </c>
      <c r="B6" s="3">
        <v>-6.2650255178041273E-4</v>
      </c>
      <c r="C6" s="3">
        <v>3.8140866346404896E-4</v>
      </c>
      <c r="D6" s="3">
        <v>-8.070230836226969E-4</v>
      </c>
      <c r="E6" s="3">
        <v>5.8599567668228417E-4</v>
      </c>
    </row>
    <row r="7" spans="1:5" ht="15.75" thickBot="1" x14ac:dyDescent="0.3">
      <c r="A7" s="8" t="s">
        <v>25</v>
      </c>
      <c r="B7" s="9">
        <v>-0.28365292738987213</v>
      </c>
      <c r="C7" s="9">
        <v>-6.062402390436978E-2</v>
      </c>
      <c r="D7" s="9">
        <v>-0.3068157533301818</v>
      </c>
      <c r="E7" s="9">
        <v>-5.7343004140468258E-2</v>
      </c>
    </row>
    <row r="10" spans="1:5" x14ac:dyDescent="0.25">
      <c r="A10" s="6" t="s">
        <v>14</v>
      </c>
      <c r="B10" s="64">
        <f>'SM Estimation'!$D$5</f>
        <v>25</v>
      </c>
    </row>
    <row r="11" spans="1:5" x14ac:dyDescent="0.25">
      <c r="A11" s="6" t="s">
        <v>16</v>
      </c>
      <c r="B11" s="62">
        <f>'SM Estimation'!$D$7</f>
        <v>79.900000000000006</v>
      </c>
    </row>
    <row r="12" spans="1:5" x14ac:dyDescent="0.25">
      <c r="A12" s="6" t="s">
        <v>17</v>
      </c>
      <c r="B12" s="64">
        <f>'SM Estimation'!$D$9</f>
        <v>178</v>
      </c>
    </row>
    <row r="13" spans="1:5" x14ac:dyDescent="0.25">
      <c r="A13" s="6" t="s">
        <v>26</v>
      </c>
      <c r="B13" s="62">
        <f>'SM Estimation'!$D$11</f>
        <v>80.599999999999994</v>
      </c>
    </row>
    <row r="14" spans="1:5" x14ac:dyDescent="0.25">
      <c r="A14" t="s">
        <v>18</v>
      </c>
      <c r="B14" s="4">
        <f>B11/(B12*0.01)^2</f>
        <v>25.217775533392249</v>
      </c>
    </row>
    <row r="17" spans="1:7" x14ac:dyDescent="0.25">
      <c r="B17" s="18" t="s">
        <v>19</v>
      </c>
      <c r="C17" s="18"/>
    </row>
    <row r="18" spans="1:7" x14ac:dyDescent="0.25">
      <c r="A18" t="s">
        <v>6</v>
      </c>
      <c r="B18" s="19">
        <f>B2+B3*B11+B4*B12+B5*B10+B6*(B10)^2+B7*B13</f>
        <v>32.826925548161562</v>
      </c>
    </row>
    <row r="19" spans="1:7" x14ac:dyDescent="0.25">
      <c r="A19" t="s">
        <v>8</v>
      </c>
      <c r="B19" s="19">
        <f>D2+D3*B11+D4*B12+D5*B10+D6*(B10)^2+D7*B13</f>
        <v>34.474853928557508</v>
      </c>
    </row>
    <row r="20" spans="1:7" x14ac:dyDescent="0.25">
      <c r="A20" t="s">
        <v>10</v>
      </c>
      <c r="B20" s="19">
        <f>C2+C3*B11+C4*B12+C5*B10+C6*(B10)^2+C7*B13</f>
        <v>24.066307148786365</v>
      </c>
    </row>
    <row r="21" spans="1:7" x14ac:dyDescent="0.25">
      <c r="A21" t="s">
        <v>12</v>
      </c>
      <c r="B21" s="19">
        <f>E2+E3*B11+E4*B12+E5*B10+E6*(B10)^2+E7*B13</f>
        <v>26.400382875733747</v>
      </c>
    </row>
    <row r="24" spans="1:7" x14ac:dyDescent="0.25">
      <c r="F24" s="1"/>
      <c r="G24" s="1"/>
    </row>
    <row r="25" spans="1:7" x14ac:dyDescent="0.25">
      <c r="B25" s="4"/>
      <c r="C25" s="4"/>
      <c r="D25" s="4"/>
      <c r="E25" s="4"/>
      <c r="F25" s="4"/>
      <c r="G25" s="4"/>
    </row>
    <row r="26" spans="1:7" x14ac:dyDescent="0.25">
      <c r="B26" s="4"/>
      <c r="C26" s="4"/>
      <c r="D26" s="4"/>
      <c r="E26" s="4"/>
      <c r="F26" s="4"/>
      <c r="G26" s="4"/>
    </row>
    <row r="27" spans="1:7" x14ac:dyDescent="0.25">
      <c r="B27" s="4"/>
      <c r="C27" s="4"/>
      <c r="D27" s="4"/>
      <c r="E27" s="4"/>
      <c r="F27" s="4"/>
      <c r="G27" s="4"/>
    </row>
    <row r="28" spans="1:7" x14ac:dyDescent="0.25">
      <c r="B28" s="4"/>
      <c r="C28" s="4"/>
      <c r="D28" s="4"/>
      <c r="E28" s="4"/>
      <c r="F28" s="4"/>
      <c r="G28" s="4"/>
    </row>
    <row r="29" spans="1:7" x14ac:dyDescent="0.25">
      <c r="C29" s="4"/>
      <c r="D29"/>
      <c r="E29"/>
    </row>
    <row r="30" spans="1:7" x14ac:dyDescent="0.25">
      <c r="B30"/>
      <c r="C30" s="4"/>
      <c r="D30"/>
      <c r="E3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D27"/>
  <sheetViews>
    <sheetView workbookViewId="0">
      <selection activeCell="F22" sqref="F22"/>
    </sheetView>
  </sheetViews>
  <sheetFormatPr defaultRowHeight="15" x14ac:dyDescent="0.25"/>
  <cols>
    <col min="3" max="3" width="9.42578125" bestFit="1" customWidth="1"/>
  </cols>
  <sheetData>
    <row r="1" spans="1:4" x14ac:dyDescent="0.25">
      <c r="A1" s="1" t="s">
        <v>6</v>
      </c>
    </row>
    <row r="2" spans="1:4" x14ac:dyDescent="0.25">
      <c r="A2" s="7" t="s">
        <v>20</v>
      </c>
      <c r="B2" s="2">
        <v>95.76896371844488</v>
      </c>
    </row>
    <row r="3" spans="1:4" x14ac:dyDescent="0.25">
      <c r="A3" s="7" t="s">
        <v>21</v>
      </c>
      <c r="B3" s="2">
        <v>0.77936376446740507</v>
      </c>
      <c r="C3" s="4">
        <f>'SM Estimation'!$D$7</f>
        <v>79.900000000000006</v>
      </c>
    </row>
    <row r="4" spans="1:4" x14ac:dyDescent="0.25">
      <c r="A4" s="7" t="s">
        <v>22</v>
      </c>
      <c r="B4" s="2">
        <v>-0.41018689603633368</v>
      </c>
      <c r="C4" s="4">
        <f>'SM Estimation'!$D$9</f>
        <v>178</v>
      </c>
    </row>
    <row r="5" spans="1:4" ht="15.75" thickBot="1" x14ac:dyDescent="0.3">
      <c r="A5" s="8" t="s">
        <v>23</v>
      </c>
      <c r="B5" s="47">
        <v>0.19438569936121219</v>
      </c>
      <c r="C5" s="4">
        <f>'SM Estimation'!$D$5</f>
        <v>25</v>
      </c>
    </row>
    <row r="6" spans="1:4" x14ac:dyDescent="0.25">
      <c r="B6" t="s">
        <v>26</v>
      </c>
      <c r="C6" s="4">
        <f>B2+B3*C3+B4*C4+B5*C5</f>
        <v>89.886503488953466</v>
      </c>
      <c r="D6" t="s">
        <v>34</v>
      </c>
    </row>
    <row r="7" spans="1:4" x14ac:dyDescent="0.25">
      <c r="C7" s="4">
        <f>C6/2.54</f>
        <v>35.388387200375377</v>
      </c>
      <c r="D7" t="s">
        <v>60</v>
      </c>
    </row>
    <row r="8" spans="1:4" x14ac:dyDescent="0.25">
      <c r="C8" s="4"/>
    </row>
    <row r="9" spans="1:4" x14ac:dyDescent="0.25">
      <c r="A9" t="s">
        <v>10</v>
      </c>
      <c r="C9" s="4"/>
    </row>
    <row r="10" spans="1:4" x14ac:dyDescent="0.25">
      <c r="A10" s="7" t="s">
        <v>20</v>
      </c>
      <c r="B10" s="63">
        <v>84.110530236770416</v>
      </c>
      <c r="C10" s="4"/>
    </row>
    <row r="11" spans="1:4" x14ac:dyDescent="0.25">
      <c r="A11" s="7" t="s">
        <v>21</v>
      </c>
      <c r="B11" s="2">
        <v>0.78505392836406729</v>
      </c>
      <c r="C11" s="4"/>
    </row>
    <row r="12" spans="1:4" x14ac:dyDescent="0.25">
      <c r="A12" s="7" t="s">
        <v>22</v>
      </c>
      <c r="B12" s="2">
        <v>-0.34446986979023902</v>
      </c>
      <c r="C12" s="4"/>
    </row>
    <row r="13" spans="1:4" ht="15.75" thickBot="1" x14ac:dyDescent="0.3">
      <c r="A13" s="8" t="s">
        <v>23</v>
      </c>
      <c r="B13" s="47">
        <v>0.14875829858003572</v>
      </c>
      <c r="C13" s="4"/>
    </row>
    <row r="14" spans="1:4" x14ac:dyDescent="0.25">
      <c r="C14" s="4"/>
    </row>
    <row r="15" spans="1:4" x14ac:dyDescent="0.25">
      <c r="B15" t="s">
        <v>26</v>
      </c>
      <c r="C15" s="4">
        <f>B10+C3*B11+C4*B12+C5*B13</f>
        <v>89.239659754897744</v>
      </c>
      <c r="D15" t="s">
        <v>34</v>
      </c>
    </row>
    <row r="16" spans="1:4" x14ac:dyDescent="0.25">
      <c r="C16" s="4">
        <f>C15/2.54</f>
        <v>35.13372431295187</v>
      </c>
      <c r="D16" t="s">
        <v>60</v>
      </c>
    </row>
    <row r="17" spans="1:4" x14ac:dyDescent="0.25">
      <c r="A17" t="s">
        <v>8</v>
      </c>
      <c r="C17" s="4"/>
    </row>
    <row r="18" spans="1:4" x14ac:dyDescent="0.25">
      <c r="A18" s="7" t="s">
        <v>20</v>
      </c>
      <c r="B18" s="2">
        <v>92.131639934750041</v>
      </c>
      <c r="C18" s="4">
        <f>B18+C3*B19+C4*B20+B21*C5</f>
        <v>85.392286379991504</v>
      </c>
      <c r="D18" t="s">
        <v>34</v>
      </c>
    </row>
    <row r="19" spans="1:4" x14ac:dyDescent="0.25">
      <c r="A19" s="7" t="s">
        <v>21</v>
      </c>
      <c r="B19" s="2">
        <v>0.77281213536752735</v>
      </c>
      <c r="C19" s="4">
        <f>C18/2.54</f>
        <v>33.619010385823429</v>
      </c>
      <c r="D19" t="s">
        <v>60</v>
      </c>
    </row>
    <row r="20" spans="1:4" x14ac:dyDescent="0.25">
      <c r="A20" s="7" t="s">
        <v>22</v>
      </c>
      <c r="B20" s="2">
        <v>-0.41857938623131669</v>
      </c>
      <c r="C20" s="4"/>
    </row>
    <row r="21" spans="1:4" ht="15.75" thickBot="1" x14ac:dyDescent="0.3">
      <c r="A21" s="8" t="s">
        <v>23</v>
      </c>
      <c r="B21" s="47">
        <v>0.24080350314201635</v>
      </c>
      <c r="C21" s="4"/>
    </row>
    <row r="22" spans="1:4" x14ac:dyDescent="0.25">
      <c r="C22" s="4"/>
    </row>
    <row r="23" spans="1:4" x14ac:dyDescent="0.25">
      <c r="A23" t="s">
        <v>12</v>
      </c>
      <c r="C23" s="4"/>
    </row>
    <row r="24" spans="1:4" x14ac:dyDescent="0.25">
      <c r="A24" s="7" t="s">
        <v>20</v>
      </c>
      <c r="B24" s="2">
        <v>81.516435631371678</v>
      </c>
      <c r="C24" s="4">
        <f>B24+B25*C3+C4*B26+C5*B27</f>
        <v>88.319776107290437</v>
      </c>
      <c r="D24" t="s">
        <v>34</v>
      </c>
    </row>
    <row r="25" spans="1:4" x14ac:dyDescent="0.25">
      <c r="A25" s="7" t="s">
        <v>21</v>
      </c>
      <c r="B25" s="2">
        <v>0.73187944586864206</v>
      </c>
      <c r="C25" s="4">
        <f>C24/2.54</f>
        <v>34.771565396571035</v>
      </c>
      <c r="D25" t="s">
        <v>60</v>
      </c>
    </row>
    <row r="26" spans="1:4" x14ac:dyDescent="0.25">
      <c r="A26" s="7" t="s">
        <v>22</v>
      </c>
      <c r="B26" s="2">
        <v>-0.31190150607352141</v>
      </c>
    </row>
    <row r="27" spans="1:4" ht="15.75" thickBot="1" x14ac:dyDescent="0.3">
      <c r="A27" s="8" t="s">
        <v>23</v>
      </c>
      <c r="B27" s="47">
        <v>0.15378563328404196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SM Estimation</vt:lpstr>
      <vt:lpstr>Results</vt:lpstr>
      <vt:lpstr>Reference Man-Woman</vt:lpstr>
      <vt:lpstr>Model 1</vt:lpstr>
      <vt:lpstr>Model 2</vt:lpstr>
      <vt:lpstr>Model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Heymsfield</dc:creator>
  <cp:lastModifiedBy>Steve</cp:lastModifiedBy>
  <dcterms:created xsi:type="dcterms:W3CDTF">2019-10-05T03:35:12Z</dcterms:created>
  <dcterms:modified xsi:type="dcterms:W3CDTF">2020-01-26T20:02:27Z</dcterms:modified>
</cp:coreProperties>
</file>