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28800" windowHeight="13020"/>
  </bookViews>
  <sheets>
    <sheet name="Sheet1" sheetId="1" r:id="rId1"/>
  </sheets>
  <calcPr calcId="140001" iterate="1" iterateCount="150" iterateDelta="9.9999999999999994E-12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4" i="1" l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P54" i="1"/>
  <c r="AB54" i="1"/>
  <c r="P53" i="1"/>
  <c r="P52" i="1"/>
  <c r="AD52" i="1"/>
  <c r="P51" i="1"/>
  <c r="P50" i="1"/>
  <c r="AF50" i="1"/>
  <c r="P49" i="1"/>
  <c r="P48" i="1"/>
  <c r="AD48" i="1"/>
  <c r="P47" i="1"/>
  <c r="AI47" i="1"/>
  <c r="P46" i="1"/>
  <c r="AB46" i="1"/>
  <c r="P45" i="1"/>
  <c r="AC45" i="1"/>
  <c r="P44" i="1"/>
  <c r="AH44" i="1"/>
  <c r="P43" i="1"/>
  <c r="AA43" i="1"/>
  <c r="P42" i="1"/>
  <c r="AF42" i="1"/>
  <c r="P41" i="1"/>
  <c r="AG41" i="1"/>
  <c r="P40" i="1"/>
  <c r="AH40" i="1"/>
  <c r="P39" i="1"/>
  <c r="AE39" i="1"/>
  <c r="P38" i="1"/>
  <c r="AB38" i="1"/>
  <c r="P37" i="1"/>
  <c r="P36" i="1"/>
  <c r="AD36" i="1"/>
  <c r="P35" i="1"/>
  <c r="AF35" i="1"/>
  <c r="P34" i="1"/>
  <c r="AG34" i="1"/>
  <c r="P33" i="1"/>
  <c r="AH33" i="1"/>
  <c r="P32" i="1"/>
  <c r="AI32" i="1"/>
  <c r="P31" i="1"/>
  <c r="AF31" i="1"/>
  <c r="P30" i="1"/>
  <c r="AG30" i="1"/>
  <c r="P29" i="1"/>
  <c r="AH29" i="1"/>
  <c r="P28" i="1"/>
  <c r="AI28" i="1"/>
  <c r="P27" i="1"/>
  <c r="AF27" i="1"/>
  <c r="P26" i="1"/>
  <c r="AG26" i="1"/>
  <c r="P25" i="1"/>
  <c r="AH25" i="1"/>
  <c r="P24" i="1"/>
  <c r="AI24" i="1"/>
  <c r="P23" i="1"/>
  <c r="AF23" i="1"/>
  <c r="P22" i="1"/>
  <c r="AG22" i="1"/>
  <c r="P21" i="1"/>
  <c r="AH21" i="1"/>
  <c r="P20" i="1"/>
  <c r="AI20" i="1"/>
  <c r="P19" i="1"/>
  <c r="AF19" i="1"/>
  <c r="P18" i="1"/>
  <c r="AG18" i="1"/>
  <c r="P17" i="1"/>
  <c r="AH17" i="1"/>
  <c r="P16" i="1"/>
  <c r="AF16" i="1"/>
  <c r="P15" i="1"/>
  <c r="AG15" i="1"/>
  <c r="P14" i="1"/>
  <c r="AH14" i="1"/>
  <c r="P13" i="1"/>
  <c r="AI13" i="1"/>
  <c r="P12" i="1"/>
  <c r="AF12" i="1"/>
  <c r="P11" i="1"/>
  <c r="AG11" i="1"/>
  <c r="P10" i="1"/>
  <c r="AH10" i="1"/>
  <c r="P9" i="1"/>
  <c r="AI9" i="1"/>
  <c r="P8" i="1"/>
  <c r="AF8" i="1"/>
  <c r="P7" i="1"/>
  <c r="AG7" i="1"/>
  <c r="P6" i="1"/>
  <c r="AH6" i="1"/>
  <c r="P5" i="1"/>
  <c r="AI5" i="1"/>
  <c r="P4" i="1"/>
  <c r="AF4" i="1"/>
  <c r="AC6" i="1"/>
  <c r="AD9" i="1"/>
  <c r="AB11" i="1"/>
  <c r="AC14" i="1"/>
  <c r="AC17" i="1"/>
  <c r="AD20" i="1"/>
  <c r="AB22" i="1"/>
  <c r="AC25" i="1"/>
  <c r="AD28" i="1"/>
  <c r="AB30" i="1"/>
  <c r="AC33" i="1"/>
  <c r="AH48" i="1"/>
  <c r="AG6" i="1"/>
  <c r="AH9" i="1"/>
  <c r="AF11" i="1"/>
  <c r="AG14" i="1"/>
  <c r="AG17" i="1"/>
  <c r="AH20" i="1"/>
  <c r="AF22" i="1"/>
  <c r="AG25" i="1"/>
  <c r="AH28" i="1"/>
  <c r="AF30" i="1"/>
  <c r="AG33" i="1"/>
  <c r="AD5" i="1"/>
  <c r="AB7" i="1"/>
  <c r="AC10" i="1"/>
  <c r="AD13" i="1"/>
  <c r="AB15" i="1"/>
  <c r="AB18" i="1"/>
  <c r="AC21" i="1"/>
  <c r="AD24" i="1"/>
  <c r="AB26" i="1"/>
  <c r="AC29" i="1"/>
  <c r="AD32" i="1"/>
  <c r="AB34" i="1"/>
  <c r="AH5" i="1"/>
  <c r="AF7" i="1"/>
  <c r="AG10" i="1"/>
  <c r="AH13" i="1"/>
  <c r="AF15" i="1"/>
  <c r="AF18" i="1"/>
  <c r="AG21" i="1"/>
  <c r="AH24" i="1"/>
  <c r="AF26" i="1"/>
  <c r="AG29" i="1"/>
  <c r="AH32" i="1"/>
  <c r="AF34" i="1"/>
  <c r="AF51" i="1"/>
  <c r="AB51" i="1"/>
  <c r="AH51" i="1"/>
  <c r="AD51" i="1"/>
  <c r="AG51" i="1"/>
  <c r="AC51" i="1"/>
  <c r="AE4" i="1"/>
  <c r="AI8" i="1"/>
  <c r="AE12" i="1"/>
  <c r="AE16" i="1"/>
  <c r="AA19" i="1"/>
  <c r="AE23" i="1"/>
  <c r="AE27" i="1"/>
  <c r="AE31" i="1"/>
  <c r="AE43" i="1"/>
  <c r="AM43" i="1"/>
  <c r="AA47" i="1"/>
  <c r="AH37" i="1"/>
  <c r="AD37" i="1"/>
  <c r="AF37" i="1"/>
  <c r="AB37" i="1"/>
  <c r="AI37" i="1"/>
  <c r="AE37" i="1"/>
  <c r="AA37" i="1"/>
  <c r="AH41" i="1"/>
  <c r="AD41" i="1"/>
  <c r="AF41" i="1"/>
  <c r="AB41" i="1"/>
  <c r="AI41" i="1"/>
  <c r="AE41" i="1"/>
  <c r="AA41" i="1"/>
  <c r="AH45" i="1"/>
  <c r="AD45" i="1"/>
  <c r="AF45" i="1"/>
  <c r="AB45" i="1"/>
  <c r="AI45" i="1"/>
  <c r="AE45" i="1"/>
  <c r="AA45" i="1"/>
  <c r="AH49" i="1"/>
  <c r="AD49" i="1"/>
  <c r="AF49" i="1"/>
  <c r="AB49" i="1"/>
  <c r="AI49" i="1"/>
  <c r="AE49" i="1"/>
  <c r="AA49" i="1"/>
  <c r="AH53" i="1"/>
  <c r="AD53" i="1"/>
  <c r="AF53" i="1"/>
  <c r="AB53" i="1"/>
  <c r="AI53" i="1"/>
  <c r="AE53" i="1"/>
  <c r="AA53" i="1"/>
  <c r="AC4" i="1"/>
  <c r="AG4" i="1"/>
  <c r="AB5" i="1"/>
  <c r="AL5" i="1"/>
  <c r="AF5" i="1"/>
  <c r="AA6" i="1"/>
  <c r="AE6" i="1"/>
  <c r="AI6" i="1"/>
  <c r="AD7" i="1"/>
  <c r="AH7" i="1"/>
  <c r="AC8" i="1"/>
  <c r="AG8" i="1"/>
  <c r="AB9" i="1"/>
  <c r="AL9" i="1"/>
  <c r="AF9" i="1"/>
  <c r="AA10" i="1"/>
  <c r="AE10" i="1"/>
  <c r="AI10" i="1"/>
  <c r="AD11" i="1"/>
  <c r="AH11" i="1"/>
  <c r="AC12" i="1"/>
  <c r="AG12" i="1"/>
  <c r="AB13" i="1"/>
  <c r="AL13" i="1"/>
  <c r="AF13" i="1"/>
  <c r="AA14" i="1"/>
  <c r="AE14" i="1"/>
  <c r="AI14" i="1"/>
  <c r="AD15" i="1"/>
  <c r="AH15" i="1"/>
  <c r="AC16" i="1"/>
  <c r="AG16" i="1"/>
  <c r="AA17" i="1"/>
  <c r="AE17" i="1"/>
  <c r="AI17" i="1"/>
  <c r="AD18" i="1"/>
  <c r="AH18" i="1"/>
  <c r="AC19" i="1"/>
  <c r="AG19" i="1"/>
  <c r="AB20" i="1"/>
  <c r="AL20" i="1"/>
  <c r="AF20" i="1"/>
  <c r="AA21" i="1"/>
  <c r="AE21" i="1"/>
  <c r="AI21" i="1"/>
  <c r="AD22" i="1"/>
  <c r="AH22" i="1"/>
  <c r="AC23" i="1"/>
  <c r="AG23" i="1"/>
  <c r="AB24" i="1"/>
  <c r="AF24" i="1"/>
  <c r="AA25" i="1"/>
  <c r="AE25" i="1"/>
  <c r="AI25" i="1"/>
  <c r="AD26" i="1"/>
  <c r="AH26" i="1"/>
  <c r="AC27" i="1"/>
  <c r="AG27" i="1"/>
  <c r="AB28" i="1"/>
  <c r="AF28" i="1"/>
  <c r="AA29" i="1"/>
  <c r="AE29" i="1"/>
  <c r="AI29" i="1"/>
  <c r="AD30" i="1"/>
  <c r="AH30" i="1"/>
  <c r="AC31" i="1"/>
  <c r="AG31" i="1"/>
  <c r="AB32" i="1"/>
  <c r="AF32" i="1"/>
  <c r="AA33" i="1"/>
  <c r="AE33" i="1"/>
  <c r="AI33" i="1"/>
  <c r="AD34" i="1"/>
  <c r="AH34" i="1"/>
  <c r="AC35" i="1"/>
  <c r="AH35" i="1"/>
  <c r="AC37" i="1"/>
  <c r="AA39" i="1"/>
  <c r="AD44" i="1"/>
  <c r="AG49" i="1"/>
  <c r="AE51" i="1"/>
  <c r="AC53" i="1"/>
  <c r="AF47" i="1"/>
  <c r="AB47" i="1"/>
  <c r="AL47" i="1"/>
  <c r="AH47" i="1"/>
  <c r="AD47" i="1"/>
  <c r="AG47" i="1"/>
  <c r="AC47" i="1"/>
  <c r="AA4" i="1"/>
  <c r="AI4" i="1"/>
  <c r="AA8" i="1"/>
  <c r="AI12" i="1"/>
  <c r="AI16" i="1"/>
  <c r="AE19" i="1"/>
  <c r="AI23" i="1"/>
  <c r="AA27" i="1"/>
  <c r="AI27" i="1"/>
  <c r="AA31" i="1"/>
  <c r="AE35" i="1"/>
  <c r="AG38" i="1"/>
  <c r="AC38" i="1"/>
  <c r="AI38" i="1"/>
  <c r="AL38" i="1"/>
  <c r="AE38" i="1"/>
  <c r="AA38" i="1"/>
  <c r="AH38" i="1"/>
  <c r="AD38" i="1"/>
  <c r="AG42" i="1"/>
  <c r="AC42" i="1"/>
  <c r="AI42" i="1"/>
  <c r="AE42" i="1"/>
  <c r="AA42" i="1"/>
  <c r="AM42" i="1"/>
  <c r="AN42" i="1"/>
  <c r="AH42" i="1"/>
  <c r="AD42" i="1"/>
  <c r="AG46" i="1"/>
  <c r="AC46" i="1"/>
  <c r="AI46" i="1"/>
  <c r="AL46" i="1"/>
  <c r="AE46" i="1"/>
  <c r="AA46" i="1"/>
  <c r="AD46" i="1"/>
  <c r="AF46" i="1"/>
  <c r="AH46" i="1"/>
  <c r="AJ46" i="1"/>
  <c r="AG50" i="1"/>
  <c r="AC50" i="1"/>
  <c r="AI50" i="1"/>
  <c r="AE50" i="1"/>
  <c r="AA50" i="1"/>
  <c r="AH50" i="1"/>
  <c r="AD50" i="1"/>
  <c r="AG54" i="1"/>
  <c r="AC54" i="1"/>
  <c r="AI54" i="1"/>
  <c r="AL54" i="1"/>
  <c r="AE54" i="1"/>
  <c r="AA54" i="1"/>
  <c r="AH54" i="1"/>
  <c r="AD54" i="1"/>
  <c r="AD4" i="1"/>
  <c r="AH4" i="1"/>
  <c r="AC5" i="1"/>
  <c r="AG5" i="1"/>
  <c r="AB6" i="1"/>
  <c r="AF6" i="1"/>
  <c r="AA7" i="1"/>
  <c r="AE7" i="1"/>
  <c r="AI7" i="1"/>
  <c r="AL7" i="1"/>
  <c r="AD8" i="1"/>
  <c r="AH8" i="1"/>
  <c r="AC9" i="1"/>
  <c r="AG9" i="1"/>
  <c r="AP9" i="1"/>
  <c r="AS9" i="1"/>
  <c r="AB10" i="1"/>
  <c r="AF10" i="1"/>
  <c r="AA11" i="1"/>
  <c r="AE11" i="1"/>
  <c r="AI11" i="1"/>
  <c r="AD12" i="1"/>
  <c r="AH12" i="1"/>
  <c r="AC13" i="1"/>
  <c r="AG13" i="1"/>
  <c r="AB14" i="1"/>
  <c r="AF14" i="1"/>
  <c r="AA15" i="1"/>
  <c r="AE15" i="1"/>
  <c r="AI15" i="1"/>
  <c r="AD16" i="1"/>
  <c r="AH16" i="1"/>
  <c r="AB17" i="1"/>
  <c r="AF17" i="1"/>
  <c r="AA18" i="1"/>
  <c r="AE18" i="1"/>
  <c r="AI18" i="1"/>
  <c r="AL18" i="1"/>
  <c r="AD19" i="1"/>
  <c r="AH19" i="1"/>
  <c r="AC20" i="1"/>
  <c r="AG20" i="1"/>
  <c r="AB21" i="1"/>
  <c r="AF21" i="1"/>
  <c r="AA22" i="1"/>
  <c r="AE22" i="1"/>
  <c r="AM22" i="1"/>
  <c r="AN22" i="1"/>
  <c r="AI22" i="1"/>
  <c r="AL22" i="1"/>
  <c r="AD23" i="1"/>
  <c r="AH23" i="1"/>
  <c r="AC24" i="1"/>
  <c r="AG24" i="1"/>
  <c r="AB25" i="1"/>
  <c r="AF25" i="1"/>
  <c r="AA26" i="1"/>
  <c r="AE26" i="1"/>
  <c r="AI26" i="1"/>
  <c r="AL26" i="1"/>
  <c r="AD27" i="1"/>
  <c r="AH27" i="1"/>
  <c r="AC28" i="1"/>
  <c r="AG28" i="1"/>
  <c r="AB29" i="1"/>
  <c r="AF29" i="1"/>
  <c r="AA30" i="1"/>
  <c r="AE30" i="1"/>
  <c r="AM30" i="1"/>
  <c r="AN30" i="1"/>
  <c r="AI30" i="1"/>
  <c r="AL30" i="1"/>
  <c r="AD31" i="1"/>
  <c r="AH31" i="1"/>
  <c r="AC32" i="1"/>
  <c r="AG32" i="1"/>
  <c r="AP32" i="1"/>
  <c r="AB33" i="1"/>
  <c r="AF33" i="1"/>
  <c r="AA34" i="1"/>
  <c r="AC34" i="1"/>
  <c r="AE34" i="1"/>
  <c r="AI34" i="1"/>
  <c r="AJ34" i="1"/>
  <c r="AL34" i="1"/>
  <c r="AD35" i="1"/>
  <c r="AI35" i="1"/>
  <c r="AG37" i="1"/>
  <c r="AC41" i="1"/>
  <c r="AB50" i="1"/>
  <c r="AI51" i="1"/>
  <c r="AG53" i="1"/>
  <c r="AF39" i="1"/>
  <c r="AB39" i="1"/>
  <c r="AH39" i="1"/>
  <c r="AD39" i="1"/>
  <c r="AG39" i="1"/>
  <c r="AC39" i="1"/>
  <c r="AF43" i="1"/>
  <c r="AN43" i="1"/>
  <c r="AB43" i="1"/>
  <c r="AH43" i="1"/>
  <c r="AD43" i="1"/>
  <c r="AG43" i="1"/>
  <c r="AC43" i="1"/>
  <c r="AE8" i="1"/>
  <c r="AY9" i="1"/>
  <c r="AA12" i="1"/>
  <c r="AP13" i="1"/>
  <c r="AA16" i="1"/>
  <c r="AI19" i="1"/>
  <c r="AA23" i="1"/>
  <c r="AP24" i="1"/>
  <c r="AI31" i="1"/>
  <c r="AA35" i="1"/>
  <c r="AI39" i="1"/>
  <c r="AI36" i="1"/>
  <c r="AE36" i="1"/>
  <c r="AA36" i="1"/>
  <c r="AG36" i="1"/>
  <c r="AC36" i="1"/>
  <c r="AF36" i="1"/>
  <c r="AB36" i="1"/>
  <c r="AI40" i="1"/>
  <c r="AE40" i="1"/>
  <c r="AA40" i="1"/>
  <c r="AG40" i="1"/>
  <c r="AC40" i="1"/>
  <c r="AF40" i="1"/>
  <c r="AB40" i="1"/>
  <c r="AI44" i="1"/>
  <c r="AE44" i="1"/>
  <c r="AA44" i="1"/>
  <c r="AG44" i="1"/>
  <c r="AC44" i="1"/>
  <c r="AF44" i="1"/>
  <c r="AB44" i="1"/>
  <c r="AI48" i="1"/>
  <c r="AE48" i="1"/>
  <c r="AA48" i="1"/>
  <c r="AM48" i="1"/>
  <c r="AG48" i="1"/>
  <c r="AC48" i="1"/>
  <c r="AF48" i="1"/>
  <c r="AB48" i="1"/>
  <c r="AI52" i="1"/>
  <c r="AE52" i="1"/>
  <c r="AA52" i="1"/>
  <c r="AG52" i="1"/>
  <c r="AC52" i="1"/>
  <c r="AF52" i="1"/>
  <c r="AB52" i="1"/>
  <c r="AB4" i="1"/>
  <c r="AA5" i="1"/>
  <c r="AE5" i="1"/>
  <c r="AD6" i="1"/>
  <c r="AC7" i="1"/>
  <c r="AB8" i="1"/>
  <c r="AA9" i="1"/>
  <c r="AE9" i="1"/>
  <c r="AD10" i="1"/>
  <c r="AC11" i="1"/>
  <c r="AB12" i="1"/>
  <c r="AA13" i="1"/>
  <c r="AE13" i="1"/>
  <c r="AD14" i="1"/>
  <c r="AC15" i="1"/>
  <c r="AB16" i="1"/>
  <c r="AD17" i="1"/>
  <c r="AC18" i="1"/>
  <c r="AB19" i="1"/>
  <c r="AA20" i="1"/>
  <c r="AE20" i="1"/>
  <c r="AD21" i="1"/>
  <c r="AC22" i="1"/>
  <c r="AB23" i="1"/>
  <c r="AA24" i="1"/>
  <c r="AE24" i="1"/>
  <c r="AM24" i="1"/>
  <c r="AD25" i="1"/>
  <c r="AC26" i="1"/>
  <c r="AB27" i="1"/>
  <c r="AL27" i="1"/>
  <c r="AA28" i="1"/>
  <c r="AE28" i="1"/>
  <c r="AD29" i="1"/>
  <c r="AC30" i="1"/>
  <c r="AB31" i="1"/>
  <c r="AA32" i="1"/>
  <c r="AE32" i="1"/>
  <c r="AD33" i="1"/>
  <c r="AB35" i="1"/>
  <c r="AG35" i="1"/>
  <c r="AH36" i="1"/>
  <c r="AF38" i="1"/>
  <c r="AD40" i="1"/>
  <c r="AB42" i="1"/>
  <c r="AI43" i="1"/>
  <c r="AG45" i="1"/>
  <c r="AE47" i="1"/>
  <c r="AC49" i="1"/>
  <c r="AA51" i="1"/>
  <c r="AH52" i="1"/>
  <c r="AF54" i="1"/>
  <c r="AV9" i="1"/>
  <c r="AR13" i="1"/>
  <c r="AR24" i="1"/>
  <c r="AX24" i="1"/>
  <c r="AS13" i="1"/>
  <c r="AW13" i="1"/>
  <c r="AT24" i="1"/>
  <c r="AT9" i="1"/>
  <c r="AT13" i="1"/>
  <c r="AW24" i="1"/>
  <c r="AS24" i="1"/>
  <c r="AU24" i="1"/>
  <c r="AR32" i="1"/>
  <c r="AW32" i="1"/>
  <c r="AP33" i="1"/>
  <c r="AY33" i="1"/>
  <c r="AJ47" i="1"/>
  <c r="AW9" i="1"/>
  <c r="BT9" i="1"/>
  <c r="CO9" i="1"/>
  <c r="CZ9" i="1"/>
  <c r="AR9" i="1"/>
  <c r="AP48" i="1"/>
  <c r="AP5" i="1"/>
  <c r="AM53" i="1"/>
  <c r="AL45" i="1"/>
  <c r="AM37" i="1"/>
  <c r="AP52" i="1"/>
  <c r="AJ54" i="1"/>
  <c r="AP46" i="1"/>
  <c r="AJ38" i="1"/>
  <c r="AP20" i="1"/>
  <c r="AJ27" i="1"/>
  <c r="AL53" i="1"/>
  <c r="AL37" i="1"/>
  <c r="AU32" i="1"/>
  <c r="BU13" i="1"/>
  <c r="BQ13" i="1"/>
  <c r="BR13" i="1"/>
  <c r="BP13" i="1"/>
  <c r="CI13" i="1"/>
  <c r="AX32" i="1"/>
  <c r="AY48" i="1"/>
  <c r="BA48" i="1"/>
  <c r="AJ23" i="1"/>
  <c r="AX13" i="1"/>
  <c r="BV13" i="1"/>
  <c r="CK13" i="1"/>
  <c r="BA13" i="1"/>
  <c r="AV13" i="1"/>
  <c r="BT13" i="1"/>
  <c r="CO13" i="1"/>
  <c r="CZ13" i="1"/>
  <c r="AY13" i="1"/>
  <c r="AJ50" i="1"/>
  <c r="AL50" i="1"/>
  <c r="AP28" i="1"/>
  <c r="AL25" i="1"/>
  <c r="AP23" i="1"/>
  <c r="AJ18" i="1"/>
  <c r="AM15" i="1"/>
  <c r="AN15" i="1"/>
  <c r="AL10" i="1"/>
  <c r="AP8" i="1"/>
  <c r="AT8" i="1"/>
  <c r="AM50" i="1"/>
  <c r="AN50" i="1"/>
  <c r="BA46" i="1"/>
  <c r="BG46" i="1"/>
  <c r="AW46" i="1"/>
  <c r="AV46" i="1"/>
  <c r="AS32" i="1"/>
  <c r="AT32" i="1"/>
  <c r="BS24" i="1"/>
  <c r="CT24" i="1"/>
  <c r="BU24" i="1"/>
  <c r="BQ24" i="1"/>
  <c r="BP24" i="1"/>
  <c r="CI24" i="1"/>
  <c r="BV24" i="1"/>
  <c r="CK24" i="1"/>
  <c r="BR24" i="1"/>
  <c r="AL42" i="1"/>
  <c r="AM32" i="1"/>
  <c r="AN32" i="1"/>
  <c r="AP29" i="1"/>
  <c r="AT29" i="1"/>
  <c r="AL23" i="1"/>
  <c r="AJ20" i="1"/>
  <c r="AQ20" i="1"/>
  <c r="AP14" i="1"/>
  <c r="AL8" i="1"/>
  <c r="AJ5" i="1"/>
  <c r="AQ5" i="1"/>
  <c r="AY52" i="1"/>
  <c r="AL44" i="1"/>
  <c r="AJ44" i="1"/>
  <c r="AM40" i="1"/>
  <c r="AN40" i="1"/>
  <c r="AL43" i="1"/>
  <c r="AP39" i="1"/>
  <c r="AP44" i="1"/>
  <c r="AT44" i="1"/>
  <c r="AM33" i="1"/>
  <c r="AR28" i="1"/>
  <c r="AL28" i="1"/>
  <c r="AP26" i="1"/>
  <c r="AV24" i="1"/>
  <c r="BT24" i="1"/>
  <c r="CO24" i="1"/>
  <c r="CZ24" i="1"/>
  <c r="AJ21" i="1"/>
  <c r="AM17" i="1"/>
  <c r="AY14" i="1"/>
  <c r="AP11" i="1"/>
  <c r="AJ6" i="1"/>
  <c r="AJ49" i="1"/>
  <c r="AM45" i="1"/>
  <c r="AN45" i="1"/>
  <c r="AP45" i="1"/>
  <c r="AT45" i="1"/>
  <c r="AU45" i="1"/>
  <c r="AJ43" i="1"/>
  <c r="BP9" i="1"/>
  <c r="CI9" i="1"/>
  <c r="AY32" i="1"/>
  <c r="BA32" i="1"/>
  <c r="BF32" i="1"/>
  <c r="AJ4" i="1"/>
  <c r="AP36" i="1"/>
  <c r="AX20" i="1"/>
  <c r="BA20" i="1"/>
  <c r="AV20" i="1"/>
  <c r="AL11" i="1"/>
  <c r="AL31" i="1"/>
  <c r="AJ28" i="1"/>
  <c r="AQ28" i="1"/>
  <c r="AN24" i="1"/>
  <c r="AP21" i="1"/>
  <c r="AT21" i="1"/>
  <c r="AL16" i="1"/>
  <c r="AJ13" i="1"/>
  <c r="AQ13" i="1"/>
  <c r="BO13" i="1"/>
  <c r="AU9" i="1"/>
  <c r="AM9" i="1"/>
  <c r="AN9" i="1"/>
  <c r="AP6" i="1"/>
  <c r="AV6" i="1"/>
  <c r="AJ52" i="1"/>
  <c r="AL52" i="1"/>
  <c r="AV48" i="1"/>
  <c r="AN48" i="1"/>
  <c r="AY44" i="1"/>
  <c r="AL36" i="1"/>
  <c r="AJ36" i="1"/>
  <c r="AJ35" i="1"/>
  <c r="AY24" i="1"/>
  <c r="BA24" i="1"/>
  <c r="BC24" i="1"/>
  <c r="AJ16" i="1"/>
  <c r="AJ12" i="1"/>
  <c r="AM8" i="1"/>
  <c r="AN8" i="1"/>
  <c r="AP43" i="1"/>
  <c r="AL39" i="1"/>
  <c r="AL33" i="1"/>
  <c r="AP31" i="1"/>
  <c r="AW31" i="1"/>
  <c r="AJ26" i="1"/>
  <c r="AL17" i="1"/>
  <c r="AP16" i="1"/>
  <c r="AR16" i="1"/>
  <c r="AV14" i="1"/>
  <c r="AJ11" i="1"/>
  <c r="AQ11" i="1"/>
  <c r="AM7" i="1"/>
  <c r="AN7" i="1"/>
  <c r="AP54" i="1"/>
  <c r="AP38" i="1"/>
  <c r="AM35" i="1"/>
  <c r="AN35" i="1"/>
  <c r="AJ31" i="1"/>
  <c r="AM51" i="1"/>
  <c r="AN51" i="1"/>
  <c r="AP34" i="1"/>
  <c r="AV32" i="1"/>
  <c r="AJ29" i="1"/>
  <c r="AM25" i="1"/>
  <c r="AP18" i="1"/>
  <c r="AJ14" i="1"/>
  <c r="AQ14" i="1"/>
  <c r="AM10" i="1"/>
  <c r="AN10" i="1"/>
  <c r="AP53" i="1"/>
  <c r="AT53" i="1"/>
  <c r="AJ41" i="1"/>
  <c r="AM41" i="1"/>
  <c r="AN41" i="1"/>
  <c r="AP37" i="1"/>
  <c r="AT37" i="1"/>
  <c r="AM27" i="1"/>
  <c r="AN27" i="1"/>
  <c r="AM12" i="1"/>
  <c r="AN12" i="1"/>
  <c r="AM4" i="1"/>
  <c r="AN4" i="1"/>
  <c r="AJ51" i="1"/>
  <c r="AJ24" i="1"/>
  <c r="AQ24" i="1"/>
  <c r="BO24" i="1"/>
  <c r="AU20" i="1"/>
  <c r="AM20" i="1"/>
  <c r="AN20" i="1"/>
  <c r="AP17" i="1"/>
  <c r="AU17" i="1"/>
  <c r="AL12" i="1"/>
  <c r="AJ9" i="1"/>
  <c r="AQ9" i="1"/>
  <c r="AM5" i="1"/>
  <c r="AN5" i="1"/>
  <c r="AM52" i="1"/>
  <c r="AN52" i="1"/>
  <c r="AL40" i="1"/>
  <c r="AJ40" i="1"/>
  <c r="AM36" i="1"/>
  <c r="AN36" i="1"/>
  <c r="AM34" i="1"/>
  <c r="AN34" i="1"/>
  <c r="AL29" i="1"/>
  <c r="AR29" i="1"/>
  <c r="AP27" i="1"/>
  <c r="AN25" i="1"/>
  <c r="AJ22" i="1"/>
  <c r="AM18" i="1"/>
  <c r="AN18" i="1"/>
  <c r="AR14" i="1"/>
  <c r="AL14" i="1"/>
  <c r="AP12" i="1"/>
  <c r="AW12" i="1"/>
  <c r="AJ7" i="1"/>
  <c r="AM46" i="1"/>
  <c r="AN46" i="1"/>
  <c r="AP42" i="1"/>
  <c r="AM19" i="1"/>
  <c r="AN19" i="1"/>
  <c r="AY12" i="1"/>
  <c r="AP47" i="1"/>
  <c r="AX47" i="1"/>
  <c r="AL32" i="1"/>
  <c r="AP30" i="1"/>
  <c r="AV28" i="1"/>
  <c r="AX26" i="1"/>
  <c r="AJ25" i="1"/>
  <c r="AM21" i="1"/>
  <c r="AN21" i="1"/>
  <c r="AP15" i="1"/>
  <c r="AJ10" i="1"/>
  <c r="AM6" i="1"/>
  <c r="AN6" i="1"/>
  <c r="AL49" i="1"/>
  <c r="AJ45" i="1"/>
  <c r="AP41" i="1"/>
  <c r="AS41" i="1"/>
  <c r="AM23" i="1"/>
  <c r="AN23" i="1"/>
  <c r="AJ19" i="1"/>
  <c r="AL51" i="1"/>
  <c r="AM47" i="1"/>
  <c r="AN47" i="1"/>
  <c r="AP40" i="1"/>
  <c r="AQ40" i="1"/>
  <c r="AL35" i="1"/>
  <c r="AJ32" i="1"/>
  <c r="AQ32" i="1"/>
  <c r="AM28" i="1"/>
  <c r="AN28" i="1"/>
  <c r="AP25" i="1"/>
  <c r="AL19" i="1"/>
  <c r="AU13" i="1"/>
  <c r="BS13" i="1"/>
  <c r="CT13" i="1"/>
  <c r="AM13" i="1"/>
  <c r="AN13" i="1"/>
  <c r="AP10" i="1"/>
  <c r="AR10" i="1"/>
  <c r="AL4" i="1"/>
  <c r="AJ48" i="1"/>
  <c r="AL48" i="1"/>
  <c r="AQ48" i="1"/>
  <c r="AM44" i="1"/>
  <c r="AN44" i="1"/>
  <c r="AX9" i="1"/>
  <c r="BA9" i="1"/>
  <c r="BG9" i="1"/>
  <c r="AP35" i="1"/>
  <c r="AX35" i="1"/>
  <c r="AN33" i="1"/>
  <c r="AJ30" i="1"/>
  <c r="AM26" i="1"/>
  <c r="AN26" i="1"/>
  <c r="AL21" i="1"/>
  <c r="AP19" i="1"/>
  <c r="AN17" i="1"/>
  <c r="AV17" i="1"/>
  <c r="AJ15" i="1"/>
  <c r="AU11" i="1"/>
  <c r="AM11" i="1"/>
  <c r="AN11" i="1"/>
  <c r="AL6" i="1"/>
  <c r="AP4" i="1"/>
  <c r="AM54" i="1"/>
  <c r="AN54" i="1"/>
  <c r="AP50" i="1"/>
  <c r="AR50" i="1"/>
  <c r="AJ42" i="1"/>
  <c r="AM38" i="1"/>
  <c r="AN38" i="1"/>
  <c r="AY16" i="1"/>
  <c r="AJ8" i="1"/>
  <c r="AJ39" i="1"/>
  <c r="AX34" i="1"/>
  <c r="AJ33" i="1"/>
  <c r="AM29" i="1"/>
  <c r="AN29" i="1"/>
  <c r="AL24" i="1"/>
  <c r="AP22" i="1"/>
  <c r="AJ17" i="1"/>
  <c r="AQ17" i="1"/>
  <c r="AS16" i="1"/>
  <c r="AU14" i="1"/>
  <c r="AM14" i="1"/>
  <c r="AN14" i="1"/>
  <c r="AY10" i="1"/>
  <c r="AP7" i="1"/>
  <c r="AQ7" i="1"/>
  <c r="AJ53" i="1"/>
  <c r="AN53" i="1"/>
  <c r="AM49" i="1"/>
  <c r="AN49" i="1"/>
  <c r="AP49" i="1"/>
  <c r="AX49" i="1"/>
  <c r="AL41" i="1"/>
  <c r="AJ37" i="1"/>
  <c r="AN37" i="1"/>
  <c r="AM31" i="1"/>
  <c r="AN31" i="1"/>
  <c r="AU16" i="1"/>
  <c r="AM16" i="1"/>
  <c r="AN16" i="1"/>
  <c r="AP51" i="1"/>
  <c r="AX51" i="1"/>
  <c r="AL15" i="1"/>
  <c r="AM39" i="1"/>
  <c r="AN39" i="1"/>
  <c r="AS33" i="1"/>
  <c r="AQ33" i="1"/>
  <c r="AU33" i="1"/>
  <c r="AX33" i="1"/>
  <c r="AV33" i="1"/>
  <c r="AV52" i="1"/>
  <c r="AX52" i="1"/>
  <c r="AS52" i="1"/>
  <c r="AU52" i="1"/>
  <c r="AQ52" i="1"/>
  <c r="AR52" i="1"/>
  <c r="AY5" i="1"/>
  <c r="AR5" i="1"/>
  <c r="AS5" i="1"/>
  <c r="AR6" i="1"/>
  <c r="AS51" i="1"/>
  <c r="AW49" i="1"/>
  <c r="AW33" i="1"/>
  <c r="BO9" i="1"/>
  <c r="BA33" i="1"/>
  <c r="BF33" i="1"/>
  <c r="AR33" i="1"/>
  <c r="AQ12" i="1"/>
  <c r="BS9" i="1"/>
  <c r="CT9" i="1"/>
  <c r="AX5" i="1"/>
  <c r="BQ9" i="1"/>
  <c r="BR9" i="1"/>
  <c r="AT52" i="1"/>
  <c r="AR46" i="1"/>
  <c r="AS46" i="1"/>
  <c r="AX46" i="1"/>
  <c r="AU46" i="1"/>
  <c r="AY46" i="1"/>
  <c r="AT46" i="1"/>
  <c r="AT5" i="1"/>
  <c r="AT51" i="1"/>
  <c r="AW51" i="1"/>
  <c r="AR51" i="1"/>
  <c r="BP51" i="1"/>
  <c r="CI51" i="1"/>
  <c r="AT50" i="1"/>
  <c r="AU6" i="1"/>
  <c r="AT33" i="1"/>
  <c r="BV33" i="1"/>
  <c r="CK33" i="1"/>
  <c r="AU12" i="1"/>
  <c r="BG32" i="1"/>
  <c r="AX50" i="1"/>
  <c r="BU9" i="1"/>
  <c r="BV9" i="1"/>
  <c r="CK9" i="1"/>
  <c r="BA52" i="1"/>
  <c r="AS49" i="1"/>
  <c r="AY20" i="1"/>
  <c r="AR20" i="1"/>
  <c r="AS20" i="1"/>
  <c r="AT20" i="1"/>
  <c r="AW20" i="1"/>
  <c r="AQ46" i="1"/>
  <c r="AV5" i="1"/>
  <c r="AW5" i="1"/>
  <c r="AY50" i="1"/>
  <c r="AR49" i="1"/>
  <c r="AU5" i="1"/>
  <c r="AU10" i="1"/>
  <c r="BL24" i="1"/>
  <c r="BX24" i="1"/>
  <c r="BW24" i="1"/>
  <c r="BA5" i="1"/>
  <c r="BB5" i="1"/>
  <c r="AW52" i="1"/>
  <c r="BS52" i="1"/>
  <c r="CT52" i="1"/>
  <c r="AW48" i="1"/>
  <c r="AR48" i="1"/>
  <c r="AS48" i="1"/>
  <c r="AT48" i="1"/>
  <c r="BO48" i="1"/>
  <c r="AU48" i="1"/>
  <c r="AX48" i="1"/>
  <c r="CH24" i="1"/>
  <c r="AX30" i="1"/>
  <c r="BA30" i="1"/>
  <c r="AV30" i="1"/>
  <c r="AU30" i="1"/>
  <c r="AW30" i="1"/>
  <c r="AT30" i="1"/>
  <c r="AQ30" i="1"/>
  <c r="AR30" i="1"/>
  <c r="AS30" i="1"/>
  <c r="AY30" i="1"/>
  <c r="AT43" i="1"/>
  <c r="BA43" i="1"/>
  <c r="AV43" i="1"/>
  <c r="AR43" i="1"/>
  <c r="AU43" i="1"/>
  <c r="AY43" i="1"/>
  <c r="AW43" i="1"/>
  <c r="AQ43" i="1"/>
  <c r="AX7" i="1"/>
  <c r="BA7" i="1"/>
  <c r="AV7" i="1"/>
  <c r="AW7" i="1"/>
  <c r="AT7" i="1"/>
  <c r="AR7" i="1"/>
  <c r="AS7" i="1"/>
  <c r="BA22" i="1"/>
  <c r="AU22" i="1"/>
  <c r="AV22" i="1"/>
  <c r="AX22" i="1"/>
  <c r="AT22" i="1"/>
  <c r="AW22" i="1"/>
  <c r="AY22" i="1"/>
  <c r="AS22" i="1"/>
  <c r="AQ22" i="1"/>
  <c r="AR22" i="1"/>
  <c r="AY4" i="1"/>
  <c r="BA4" i="1"/>
  <c r="AV4" i="1"/>
  <c r="AT4" i="1"/>
  <c r="AU4" i="1"/>
  <c r="AX4" i="1"/>
  <c r="AY7" i="1"/>
  <c r="AX19" i="1"/>
  <c r="BA19" i="1"/>
  <c r="AV19" i="1"/>
  <c r="AT19" i="1"/>
  <c r="AR19" i="1"/>
  <c r="AW4" i="1"/>
  <c r="AQ10" i="1"/>
  <c r="AW19" i="1"/>
  <c r="BC32" i="1"/>
  <c r="BL32" i="1"/>
  <c r="BX32" i="1"/>
  <c r="AY42" i="1"/>
  <c r="BA42" i="1"/>
  <c r="AU42" i="1"/>
  <c r="AT42" i="1"/>
  <c r="AW42" i="1"/>
  <c r="AQ42" i="1"/>
  <c r="AS42" i="1"/>
  <c r="AV42" i="1"/>
  <c r="AV10" i="1"/>
  <c r="AT27" i="1"/>
  <c r="BA27" i="1"/>
  <c r="AQ27" i="1"/>
  <c r="AR27" i="1"/>
  <c r="AY27" i="1"/>
  <c r="AW27" i="1"/>
  <c r="AU27" i="1"/>
  <c r="AV27" i="1"/>
  <c r="BR33" i="1"/>
  <c r="BO33" i="1"/>
  <c r="AW8" i="1"/>
  <c r="AS8" i="1"/>
  <c r="AQ8" i="1"/>
  <c r="BO8" i="1"/>
  <c r="AS27" i="1"/>
  <c r="AY34" i="1"/>
  <c r="BA34" i="1"/>
  <c r="AS34" i="1"/>
  <c r="AQ34" i="1"/>
  <c r="AR34" i="1"/>
  <c r="AT34" i="1"/>
  <c r="AU34" i="1"/>
  <c r="AV34" i="1"/>
  <c r="AW34" i="1"/>
  <c r="BA31" i="1"/>
  <c r="AU31" i="1"/>
  <c r="AY31" i="1"/>
  <c r="AS31" i="1"/>
  <c r="AT31" i="1"/>
  <c r="AR31" i="1"/>
  <c r="AX31" i="1"/>
  <c r="AV31" i="1"/>
  <c r="AQ31" i="1"/>
  <c r="AU8" i="1"/>
  <c r="BD20" i="1"/>
  <c r="BI20" i="1"/>
  <c r="BG20" i="1"/>
  <c r="BF20" i="1"/>
  <c r="BE20" i="1"/>
  <c r="BH20" i="1"/>
  <c r="BC20" i="1"/>
  <c r="BL20" i="1"/>
  <c r="BX20" i="1"/>
  <c r="BJ20" i="1"/>
  <c r="DE9" i="1"/>
  <c r="AX11" i="1"/>
  <c r="BA11" i="1"/>
  <c r="AR11" i="1"/>
  <c r="AV11" i="1"/>
  <c r="AW11" i="1"/>
  <c r="AT11" i="1"/>
  <c r="AS11" i="1"/>
  <c r="AS19" i="1"/>
  <c r="BG24" i="1"/>
  <c r="AW39" i="1"/>
  <c r="BA39" i="1"/>
  <c r="AY39" i="1"/>
  <c r="AX39" i="1"/>
  <c r="AR39" i="1"/>
  <c r="AQ39" i="1"/>
  <c r="AT39" i="1"/>
  <c r="AV39" i="1"/>
  <c r="AS39" i="1"/>
  <c r="AU39" i="1"/>
  <c r="AS43" i="1"/>
  <c r="AR8" i="1"/>
  <c r="BB20" i="1"/>
  <c r="CB13" i="1"/>
  <c r="CF13" i="1"/>
  <c r="BZ13" i="1"/>
  <c r="CA13" i="1"/>
  <c r="CE13" i="1"/>
  <c r="AT25" i="1"/>
  <c r="BA25" i="1"/>
  <c r="AX25" i="1"/>
  <c r="AW25" i="1"/>
  <c r="AS25" i="1"/>
  <c r="AQ25" i="1"/>
  <c r="AY25" i="1"/>
  <c r="AU25" i="1"/>
  <c r="AV25" i="1"/>
  <c r="AT41" i="1"/>
  <c r="BA41" i="1"/>
  <c r="AW41" i="1"/>
  <c r="AX41" i="1"/>
  <c r="AQ41" i="1"/>
  <c r="AV41" i="1"/>
  <c r="AY41" i="1"/>
  <c r="AU41" i="1"/>
  <c r="AX15" i="1"/>
  <c r="BA15" i="1"/>
  <c r="AR15" i="1"/>
  <c r="AW15" i="1"/>
  <c r="AT15" i="1"/>
  <c r="AV15" i="1"/>
  <c r="AS15" i="1"/>
  <c r="AX18" i="1"/>
  <c r="BA18" i="1"/>
  <c r="AR18" i="1"/>
  <c r="AW18" i="1"/>
  <c r="AV18" i="1"/>
  <c r="AT18" i="1"/>
  <c r="AS18" i="1"/>
  <c r="BA21" i="1"/>
  <c r="AX21" i="1"/>
  <c r="AW21" i="1"/>
  <c r="AS21" i="1"/>
  <c r="BU21" i="1"/>
  <c r="AY21" i="1"/>
  <c r="AQ21" i="1"/>
  <c r="AU21" i="1"/>
  <c r="BE32" i="1"/>
  <c r="BH32" i="1"/>
  <c r="BI32" i="1"/>
  <c r="BB32" i="1"/>
  <c r="BD32" i="1"/>
  <c r="BJ32" i="1"/>
  <c r="BE46" i="1"/>
  <c r="BF46" i="1"/>
  <c r="BI46" i="1"/>
  <c r="BH46" i="1"/>
  <c r="BD46" i="1"/>
  <c r="BC46" i="1"/>
  <c r="BJ46" i="1"/>
  <c r="BB46" i="1"/>
  <c r="AR41" i="1"/>
  <c r="BA50" i="1"/>
  <c r="AU50" i="1"/>
  <c r="AQ50" i="1"/>
  <c r="AW50" i="1"/>
  <c r="AV50" i="1"/>
  <c r="AS50" i="1"/>
  <c r="AR21" i="1"/>
  <c r="AX10" i="1"/>
  <c r="BA10" i="1"/>
  <c r="AS10" i="1"/>
  <c r="AW10" i="1"/>
  <c r="AT10" i="1"/>
  <c r="AQ19" i="1"/>
  <c r="AU19" i="1"/>
  <c r="AU18" i="1"/>
  <c r="AX43" i="1"/>
  <c r="AX17" i="1"/>
  <c r="BA17" i="1"/>
  <c r="AS17" i="1"/>
  <c r="AT17" i="1"/>
  <c r="AW17" i="1"/>
  <c r="BA53" i="1"/>
  <c r="AU53" i="1"/>
  <c r="AW53" i="1"/>
  <c r="AS53" i="1"/>
  <c r="AR53" i="1"/>
  <c r="BP53" i="1"/>
  <c r="CI53" i="1"/>
  <c r="AY53" i="1"/>
  <c r="AQ53" i="1"/>
  <c r="AV53" i="1"/>
  <c r="AX53" i="1"/>
  <c r="BV53" i="1"/>
  <c r="CK53" i="1"/>
  <c r="AX38" i="1"/>
  <c r="BA38" i="1"/>
  <c r="AQ38" i="1"/>
  <c r="AW38" i="1"/>
  <c r="AT38" i="1"/>
  <c r="AU38" i="1"/>
  <c r="AR38" i="1"/>
  <c r="AS38" i="1"/>
  <c r="AY38" i="1"/>
  <c r="AV38" i="1"/>
  <c r="AU7" i="1"/>
  <c r="AR17" i="1"/>
  <c r="AX27" i="1"/>
  <c r="AY19" i="1"/>
  <c r="BD5" i="1"/>
  <c r="BI5" i="1"/>
  <c r="BG5" i="1"/>
  <c r="BE5" i="1"/>
  <c r="BF5" i="1"/>
  <c r="BH5" i="1"/>
  <c r="BC5" i="1"/>
  <c r="BJ5" i="1"/>
  <c r="CB9" i="1"/>
  <c r="CF9" i="1"/>
  <c r="BZ9" i="1"/>
  <c r="AY8" i="1"/>
  <c r="AS4" i="1"/>
  <c r="AY26" i="1"/>
  <c r="BA26" i="1"/>
  <c r="AR26" i="1"/>
  <c r="AS26" i="1"/>
  <c r="AQ26" i="1"/>
  <c r="AT26" i="1"/>
  <c r="AU26" i="1"/>
  <c r="AW26" i="1"/>
  <c r="AV26" i="1"/>
  <c r="BA44" i="1"/>
  <c r="AW44" i="1"/>
  <c r="AS44" i="1"/>
  <c r="AU44" i="1"/>
  <c r="BS44" i="1"/>
  <c r="CT44" i="1"/>
  <c r="AV44" i="1"/>
  <c r="AR44" i="1"/>
  <c r="AX44" i="1"/>
  <c r="AQ44" i="1"/>
  <c r="BA29" i="1"/>
  <c r="AV29" i="1"/>
  <c r="AX29" i="1"/>
  <c r="AS29" i="1"/>
  <c r="AY29" i="1"/>
  <c r="AQ29" i="1"/>
  <c r="AW29" i="1"/>
  <c r="BP29" i="1"/>
  <c r="CI29" i="1"/>
  <c r="AU29" i="1"/>
  <c r="CB24" i="1"/>
  <c r="CF24" i="1"/>
  <c r="BZ24" i="1"/>
  <c r="CA24" i="1"/>
  <c r="CE24" i="1"/>
  <c r="BS32" i="1"/>
  <c r="CT32" i="1"/>
  <c r="BO32" i="1"/>
  <c r="BU32" i="1"/>
  <c r="BQ32" i="1"/>
  <c r="BT32" i="1"/>
  <c r="CO32" i="1"/>
  <c r="CZ32" i="1"/>
  <c r="BP32" i="1"/>
  <c r="CI32" i="1"/>
  <c r="BR32" i="1"/>
  <c r="BV32" i="1"/>
  <c r="CK32" i="1"/>
  <c r="AX23" i="1"/>
  <c r="BA23" i="1"/>
  <c r="AW23" i="1"/>
  <c r="AU23" i="1"/>
  <c r="AR23" i="1"/>
  <c r="AS23" i="1"/>
  <c r="AT23" i="1"/>
  <c r="AV23" i="1"/>
  <c r="AQ23" i="1"/>
  <c r="AR25" i="1"/>
  <c r="DE13" i="1"/>
  <c r="BJ9" i="1"/>
  <c r="BH9" i="1"/>
  <c r="BB9" i="1"/>
  <c r="BC9" i="1"/>
  <c r="BL9" i="1"/>
  <c r="BX9" i="1"/>
  <c r="BD9" i="1"/>
  <c r="BI9" i="1"/>
  <c r="BE9" i="1"/>
  <c r="BF9" i="1"/>
  <c r="BS53" i="1"/>
  <c r="CT53" i="1"/>
  <c r="BH24" i="1"/>
  <c r="BE24" i="1"/>
  <c r="BF24" i="1"/>
  <c r="BI24" i="1"/>
  <c r="BB24" i="1"/>
  <c r="BJ24" i="1"/>
  <c r="BD24" i="1"/>
  <c r="BA36" i="1"/>
  <c r="AU36" i="1"/>
  <c r="AT36" i="1"/>
  <c r="AS36" i="1"/>
  <c r="AR36" i="1"/>
  <c r="AX36" i="1"/>
  <c r="AQ36" i="1"/>
  <c r="AW36" i="1"/>
  <c r="AV36" i="1"/>
  <c r="BO52" i="1"/>
  <c r="BP52" i="1"/>
  <c r="CI52" i="1"/>
  <c r="DE24" i="1"/>
  <c r="AX8" i="1"/>
  <c r="BA8" i="1"/>
  <c r="AV8" i="1"/>
  <c r="AU15" i="1"/>
  <c r="BB48" i="1"/>
  <c r="BJ48" i="1"/>
  <c r="BD48" i="1"/>
  <c r="BE48" i="1"/>
  <c r="BF48" i="1"/>
  <c r="BI48" i="1"/>
  <c r="BH48" i="1"/>
  <c r="BA51" i="1"/>
  <c r="AV51" i="1"/>
  <c r="AU51" i="1"/>
  <c r="AQ51" i="1"/>
  <c r="BS51" i="1"/>
  <c r="CT51" i="1"/>
  <c r="AY51" i="1"/>
  <c r="AT49" i="1"/>
  <c r="BA49" i="1"/>
  <c r="AY49" i="1"/>
  <c r="AQ49" i="1"/>
  <c r="AU49" i="1"/>
  <c r="AV49" i="1"/>
  <c r="AQ15" i="1"/>
  <c r="AT35" i="1"/>
  <c r="BA35" i="1"/>
  <c r="AQ35" i="1"/>
  <c r="AV35" i="1"/>
  <c r="AY35" i="1"/>
  <c r="AR35" i="1"/>
  <c r="AU35" i="1"/>
  <c r="AW35" i="1"/>
  <c r="BC48" i="1"/>
  <c r="AR4" i="1"/>
  <c r="AY40" i="1"/>
  <c r="BA40" i="1"/>
  <c r="AR40" i="1"/>
  <c r="AS40" i="1"/>
  <c r="AT40" i="1"/>
  <c r="AX40" i="1"/>
  <c r="AW40" i="1"/>
  <c r="AU40" i="1"/>
  <c r="AY17" i="1"/>
  <c r="AW47" i="1"/>
  <c r="BA47" i="1"/>
  <c r="AR47" i="1"/>
  <c r="AU47" i="1"/>
  <c r="AT47" i="1"/>
  <c r="AV47" i="1"/>
  <c r="AQ47" i="1"/>
  <c r="AY47" i="1"/>
  <c r="AS47" i="1"/>
  <c r="AX12" i="1"/>
  <c r="BA12" i="1"/>
  <c r="AV12" i="1"/>
  <c r="AT12" i="1"/>
  <c r="AY15" i="1"/>
  <c r="AR12" i="1"/>
  <c r="BH33" i="1"/>
  <c r="BB33" i="1"/>
  <c r="BJ33" i="1"/>
  <c r="BG33" i="1"/>
  <c r="BE33" i="1"/>
  <c r="BC33" i="1"/>
  <c r="BI33" i="1"/>
  <c r="BD33" i="1"/>
  <c r="BA37" i="1"/>
  <c r="AV37" i="1"/>
  <c r="AR37" i="1"/>
  <c r="AU37" i="1"/>
  <c r="AW37" i="1"/>
  <c r="AS37" i="1"/>
  <c r="BS37" i="1"/>
  <c r="CT37" i="1"/>
  <c r="AY37" i="1"/>
  <c r="AQ37" i="1"/>
  <c r="AX37" i="1"/>
  <c r="BP37" i="1"/>
  <c r="CI37" i="1"/>
  <c r="AS12" i="1"/>
  <c r="AV54" i="1"/>
  <c r="BA54" i="1"/>
  <c r="AQ54" i="1"/>
  <c r="AT54" i="1"/>
  <c r="AY54" i="1"/>
  <c r="AU54" i="1"/>
  <c r="AW54" i="1"/>
  <c r="AX54" i="1"/>
  <c r="AR54" i="1"/>
  <c r="AS54" i="1"/>
  <c r="AX16" i="1"/>
  <c r="BA16" i="1"/>
  <c r="AT16" i="1"/>
  <c r="AV16" i="1"/>
  <c r="AY18" i="1"/>
  <c r="AQ16" i="1"/>
  <c r="BG48" i="1"/>
  <c r="AY6" i="1"/>
  <c r="BA6" i="1"/>
  <c r="AS6" i="1"/>
  <c r="AT6" i="1"/>
  <c r="AW6" i="1"/>
  <c r="AX6" i="1"/>
  <c r="AQ4" i="1"/>
  <c r="BA45" i="1"/>
  <c r="AY45" i="1"/>
  <c r="AW45" i="1"/>
  <c r="AS45" i="1"/>
  <c r="AV45" i="1"/>
  <c r="AQ45" i="1"/>
  <c r="AR45" i="1"/>
  <c r="AX45" i="1"/>
  <c r="AQ6" i="1"/>
  <c r="AW16" i="1"/>
  <c r="AS35" i="1"/>
  <c r="AY36" i="1"/>
  <c r="AV40" i="1"/>
  <c r="BH52" i="1"/>
  <c r="BE52" i="1"/>
  <c r="BF52" i="1"/>
  <c r="BI52" i="1"/>
  <c r="BB52" i="1"/>
  <c r="BD52" i="1"/>
  <c r="BJ52" i="1"/>
  <c r="AX14" i="1"/>
  <c r="BA14" i="1"/>
  <c r="AW14" i="1"/>
  <c r="AS14" i="1"/>
  <c r="AT14" i="1"/>
  <c r="AR42" i="1"/>
  <c r="BU46" i="1"/>
  <c r="AX42" i="1"/>
  <c r="AY11" i="1"/>
  <c r="AQ18" i="1"/>
  <c r="AV21" i="1"/>
  <c r="BA28" i="1"/>
  <c r="AU28" i="1"/>
  <c r="AY28" i="1"/>
  <c r="AX28" i="1"/>
  <c r="AT28" i="1"/>
  <c r="AW28" i="1"/>
  <c r="AS28" i="1"/>
  <c r="BE13" i="1"/>
  <c r="BF13" i="1"/>
  <c r="BG13" i="1"/>
  <c r="BD13" i="1"/>
  <c r="BI13" i="1"/>
  <c r="BJ13" i="1"/>
  <c r="BH13" i="1"/>
  <c r="BC13" i="1"/>
  <c r="BL13" i="1"/>
  <c r="BX13" i="1"/>
  <c r="BB13" i="1"/>
  <c r="AY23" i="1"/>
  <c r="BP45" i="1"/>
  <c r="CI45" i="1"/>
  <c r="BL33" i="1"/>
  <c r="BX33" i="1"/>
  <c r="CH33" i="1"/>
  <c r="BL48" i="1"/>
  <c r="BX48" i="1"/>
  <c r="BW48" i="1"/>
  <c r="BQ29" i="1"/>
  <c r="BR52" i="1"/>
  <c r="BQ52" i="1"/>
  <c r="CA9" i="1"/>
  <c r="CE9" i="1"/>
  <c r="BL5" i="1"/>
  <c r="BX5" i="1"/>
  <c r="BV50" i="1"/>
  <c r="CK50" i="1"/>
  <c r="BO21" i="1"/>
  <c r="BU33" i="1"/>
  <c r="BQ33" i="1"/>
  <c r="CB33" i="1"/>
  <c r="CF33" i="1"/>
  <c r="BP33" i="1"/>
  <c r="CI33" i="1"/>
  <c r="BQ44" i="1"/>
  <c r="BU5" i="1"/>
  <c r="DE5" i="1"/>
  <c r="BP5" i="1"/>
  <c r="CI5" i="1"/>
  <c r="BO5" i="1"/>
  <c r="BT5" i="1"/>
  <c r="CO5" i="1"/>
  <c r="CZ5" i="1"/>
  <c r="BR5" i="1"/>
  <c r="BQ5" i="1"/>
  <c r="BV52" i="1"/>
  <c r="CK52" i="1"/>
  <c r="BU52" i="1"/>
  <c r="BT29" i="1"/>
  <c r="CO29" i="1"/>
  <c r="BV8" i="1"/>
  <c r="CK8" i="1"/>
  <c r="BT33" i="1"/>
  <c r="CO33" i="1"/>
  <c r="CZ33" i="1"/>
  <c r="BR8" i="1"/>
  <c r="BR46" i="1"/>
  <c r="BQ46" i="1"/>
  <c r="BO46" i="1"/>
  <c r="BV46" i="1"/>
  <c r="CK46" i="1"/>
  <c r="BS46" i="1"/>
  <c r="CT46" i="1"/>
  <c r="BT46" i="1"/>
  <c r="CO46" i="1"/>
  <c r="CZ46" i="1"/>
  <c r="BP48" i="1"/>
  <c r="CI48" i="1"/>
  <c r="BV48" i="1"/>
  <c r="CK48" i="1"/>
  <c r="BU48" i="1"/>
  <c r="DE48" i="1"/>
  <c r="BR48" i="1"/>
  <c r="BQ48" i="1"/>
  <c r="BS48" i="1"/>
  <c r="CT48" i="1"/>
  <c r="BQ20" i="1"/>
  <c r="BR20" i="1"/>
  <c r="BU20" i="1"/>
  <c r="BP20" i="1"/>
  <c r="CI20" i="1"/>
  <c r="BO20" i="1"/>
  <c r="BT20" i="1"/>
  <c r="CO20" i="1"/>
  <c r="CZ20" i="1"/>
  <c r="BS45" i="1"/>
  <c r="CT45" i="1"/>
  <c r="BT52" i="1"/>
  <c r="CO52" i="1"/>
  <c r="CZ52" i="1"/>
  <c r="BV44" i="1"/>
  <c r="CK44" i="1"/>
  <c r="BL46" i="1"/>
  <c r="BX46" i="1"/>
  <c r="BR21" i="1"/>
  <c r="BV37" i="1"/>
  <c r="CK37" i="1"/>
  <c r="BS33" i="1"/>
  <c r="CT33" i="1"/>
  <c r="BT21" i="1"/>
  <c r="CO21" i="1"/>
  <c r="CZ21" i="1"/>
  <c r="BV20" i="1"/>
  <c r="CK20" i="1"/>
  <c r="BS5" i="1"/>
  <c r="CT5" i="1"/>
  <c r="BG52" i="1"/>
  <c r="BC52" i="1"/>
  <c r="BL52" i="1"/>
  <c r="BX52" i="1"/>
  <c r="BS20" i="1"/>
  <c r="CT20" i="1"/>
  <c r="BT48" i="1"/>
  <c r="CO48" i="1"/>
  <c r="CZ48" i="1"/>
  <c r="BP46" i="1"/>
  <c r="CI46" i="1"/>
  <c r="BV5" i="1"/>
  <c r="CK5" i="1"/>
  <c r="CZ29" i="1"/>
  <c r="BZ21" i="1"/>
  <c r="BU28" i="1"/>
  <c r="BQ28" i="1"/>
  <c r="BS28" i="1"/>
  <c r="CT28" i="1"/>
  <c r="BO28" i="1"/>
  <c r="BV28" i="1"/>
  <c r="CK28" i="1"/>
  <c r="BR28" i="1"/>
  <c r="BP28" i="1"/>
  <c r="CI28" i="1"/>
  <c r="BT28" i="1"/>
  <c r="CO28" i="1"/>
  <c r="CZ28" i="1"/>
  <c r="BS6" i="1"/>
  <c r="CT6" i="1"/>
  <c r="BO6" i="1"/>
  <c r="BU6" i="1"/>
  <c r="BQ6" i="1"/>
  <c r="BT6" i="1"/>
  <c r="CO6" i="1"/>
  <c r="CZ6" i="1"/>
  <c r="BP6" i="1"/>
  <c r="CI6" i="1"/>
  <c r="BR6" i="1"/>
  <c r="BV6" i="1"/>
  <c r="CK6" i="1"/>
  <c r="BI35" i="1"/>
  <c r="BC35" i="1"/>
  <c r="BL35" i="1"/>
  <c r="BX35" i="1"/>
  <c r="BE35" i="1"/>
  <c r="BB35" i="1"/>
  <c r="BG35" i="1"/>
  <c r="BF35" i="1"/>
  <c r="BH35" i="1"/>
  <c r="BD35" i="1"/>
  <c r="BJ35" i="1"/>
  <c r="BD51" i="1"/>
  <c r="BI51" i="1"/>
  <c r="BC51" i="1"/>
  <c r="BL51" i="1"/>
  <c r="BX51" i="1"/>
  <c r="CH51" i="1"/>
  <c r="BF51" i="1"/>
  <c r="BE51" i="1"/>
  <c r="BB51" i="1"/>
  <c r="BG51" i="1"/>
  <c r="BJ51" i="1"/>
  <c r="BH51" i="1"/>
  <c r="CA52" i="1"/>
  <c r="BZ52" i="1"/>
  <c r="CB52" i="1"/>
  <c r="BU36" i="1"/>
  <c r="BQ36" i="1"/>
  <c r="BS36" i="1"/>
  <c r="CT36" i="1"/>
  <c r="BO36" i="1"/>
  <c r="BV36" i="1"/>
  <c r="CK36" i="1"/>
  <c r="BR36" i="1"/>
  <c r="BT36" i="1"/>
  <c r="CO36" i="1"/>
  <c r="BP36" i="1"/>
  <c r="CI36" i="1"/>
  <c r="BW5" i="1"/>
  <c r="CH5" i="1"/>
  <c r="BU10" i="1"/>
  <c r="BQ10" i="1"/>
  <c r="BS10" i="1"/>
  <c r="CT10" i="1"/>
  <c r="BO10" i="1"/>
  <c r="BV10" i="1"/>
  <c r="CK10" i="1"/>
  <c r="BR10" i="1"/>
  <c r="BT10" i="1"/>
  <c r="CO10" i="1"/>
  <c r="BP10" i="1"/>
  <c r="CI10" i="1"/>
  <c r="BV25" i="1"/>
  <c r="CK25" i="1"/>
  <c r="BR25" i="1"/>
  <c r="BT25" i="1"/>
  <c r="CO25" i="1"/>
  <c r="CZ25" i="1"/>
  <c r="BP25" i="1"/>
  <c r="CI25" i="1"/>
  <c r="BS25" i="1"/>
  <c r="CT25" i="1"/>
  <c r="BO25" i="1"/>
  <c r="BU25" i="1"/>
  <c r="BQ25" i="1"/>
  <c r="DH13" i="1"/>
  <c r="DN13" i="1"/>
  <c r="BV45" i="1"/>
  <c r="CK45" i="1"/>
  <c r="BW13" i="1"/>
  <c r="CH13" i="1"/>
  <c r="BB14" i="1"/>
  <c r="BD14" i="1"/>
  <c r="BF14" i="1"/>
  <c r="BI14" i="1"/>
  <c r="BH14" i="1"/>
  <c r="BJ14" i="1"/>
  <c r="BE14" i="1"/>
  <c r="BG14" i="1"/>
  <c r="BC14" i="1"/>
  <c r="BL14" i="1"/>
  <c r="BX14" i="1"/>
  <c r="BJ6" i="1"/>
  <c r="BD6" i="1"/>
  <c r="BH6" i="1"/>
  <c r="BF6" i="1"/>
  <c r="BI6" i="1"/>
  <c r="BC6" i="1"/>
  <c r="BL6" i="1"/>
  <c r="BX6" i="1"/>
  <c r="CH6" i="1"/>
  <c r="BG6" i="1"/>
  <c r="BB6" i="1"/>
  <c r="BE6" i="1"/>
  <c r="BH37" i="1"/>
  <c r="BB37" i="1"/>
  <c r="BJ37" i="1"/>
  <c r="BG37" i="1"/>
  <c r="BF37" i="1"/>
  <c r="BD37" i="1"/>
  <c r="BC37" i="1"/>
  <c r="BL37" i="1"/>
  <c r="BX37" i="1"/>
  <c r="BE37" i="1"/>
  <c r="BI37" i="1"/>
  <c r="BH40" i="1"/>
  <c r="BI40" i="1"/>
  <c r="BB40" i="1"/>
  <c r="BJ40" i="1"/>
  <c r="BD40" i="1"/>
  <c r="BF40" i="1"/>
  <c r="BC40" i="1"/>
  <c r="BL40" i="1"/>
  <c r="BX40" i="1"/>
  <c r="BG40" i="1"/>
  <c r="BE40" i="1"/>
  <c r="BO29" i="1"/>
  <c r="BR29" i="1"/>
  <c r="BE36" i="1"/>
  <c r="BF36" i="1"/>
  <c r="BI36" i="1"/>
  <c r="BH36" i="1"/>
  <c r="BB36" i="1"/>
  <c r="BG36" i="1"/>
  <c r="BC36" i="1"/>
  <c r="BL36" i="1"/>
  <c r="BX36" i="1"/>
  <c r="BD36" i="1"/>
  <c r="BJ36" i="1"/>
  <c r="BO53" i="1"/>
  <c r="BU53" i="1"/>
  <c r="BT53" i="1"/>
  <c r="CO53" i="1"/>
  <c r="CZ53" i="1"/>
  <c r="BU23" i="1"/>
  <c r="BQ23" i="1"/>
  <c r="BS23" i="1"/>
  <c r="CT23" i="1"/>
  <c r="BO23" i="1"/>
  <c r="BV23" i="1"/>
  <c r="CK23" i="1"/>
  <c r="BR23" i="1"/>
  <c r="BP23" i="1"/>
  <c r="CI23" i="1"/>
  <c r="BT23" i="1"/>
  <c r="CO23" i="1"/>
  <c r="CZ23" i="1"/>
  <c r="CW24" i="1"/>
  <c r="CC24" i="1"/>
  <c r="BG53" i="1"/>
  <c r="BD53" i="1"/>
  <c r="BI53" i="1"/>
  <c r="BH53" i="1"/>
  <c r="BB53" i="1"/>
  <c r="BC53" i="1"/>
  <c r="BL53" i="1"/>
  <c r="BX53" i="1"/>
  <c r="CH53" i="1"/>
  <c r="BJ53" i="1"/>
  <c r="BF53" i="1"/>
  <c r="BE53" i="1"/>
  <c r="BH17" i="1"/>
  <c r="BI17" i="1"/>
  <c r="BB17" i="1"/>
  <c r="BJ17" i="1"/>
  <c r="BD17" i="1"/>
  <c r="BE17" i="1"/>
  <c r="BC17" i="1"/>
  <c r="BL17" i="1"/>
  <c r="BX17" i="1"/>
  <c r="CH17" i="1"/>
  <c r="BF17" i="1"/>
  <c r="BG17" i="1"/>
  <c r="BG15" i="1"/>
  <c r="BD15" i="1"/>
  <c r="BI15" i="1"/>
  <c r="BE15" i="1"/>
  <c r="BH15" i="1"/>
  <c r="BB15" i="1"/>
  <c r="BJ15" i="1"/>
  <c r="BC15" i="1"/>
  <c r="BL15" i="1"/>
  <c r="BX15" i="1"/>
  <c r="BF15" i="1"/>
  <c r="BG41" i="1"/>
  <c r="BD41" i="1"/>
  <c r="BF41" i="1"/>
  <c r="BH41" i="1"/>
  <c r="BB41" i="1"/>
  <c r="BC41" i="1"/>
  <c r="BL41" i="1"/>
  <c r="BX41" i="1"/>
  <c r="BJ41" i="1"/>
  <c r="BE41" i="1"/>
  <c r="BI41" i="1"/>
  <c r="BR51" i="1"/>
  <c r="BU51" i="1"/>
  <c r="CW13" i="1"/>
  <c r="CC13" i="1"/>
  <c r="BU39" i="1"/>
  <c r="BQ39" i="1"/>
  <c r="BS39" i="1"/>
  <c r="CT39" i="1"/>
  <c r="BO39" i="1"/>
  <c r="BV39" i="1"/>
  <c r="CK39" i="1"/>
  <c r="BR39" i="1"/>
  <c r="BP39" i="1"/>
  <c r="CI39" i="1"/>
  <c r="BT39" i="1"/>
  <c r="CO39" i="1"/>
  <c r="BO45" i="1"/>
  <c r="BQ45" i="1"/>
  <c r="BT45" i="1"/>
  <c r="CO45" i="1"/>
  <c r="CZ45" i="1"/>
  <c r="BW20" i="1"/>
  <c r="CH20" i="1"/>
  <c r="BU31" i="1"/>
  <c r="BQ31" i="1"/>
  <c r="BS31" i="1"/>
  <c r="CT31" i="1"/>
  <c r="BO31" i="1"/>
  <c r="BV31" i="1"/>
  <c r="CK31" i="1"/>
  <c r="BR31" i="1"/>
  <c r="BT31" i="1"/>
  <c r="CO31" i="1"/>
  <c r="CZ31" i="1"/>
  <c r="BP31" i="1"/>
  <c r="CI31" i="1"/>
  <c r="BB31" i="1"/>
  <c r="BC31" i="1"/>
  <c r="BL31" i="1"/>
  <c r="BX31" i="1"/>
  <c r="CH31" i="1"/>
  <c r="BF31" i="1"/>
  <c r="BD31" i="1"/>
  <c r="BG31" i="1"/>
  <c r="BH31" i="1"/>
  <c r="BJ31" i="1"/>
  <c r="BE31" i="1"/>
  <c r="BI31" i="1"/>
  <c r="BT34" i="1"/>
  <c r="CO34" i="1"/>
  <c r="BP34" i="1"/>
  <c r="CI34" i="1"/>
  <c r="BV34" i="1"/>
  <c r="CK34" i="1"/>
  <c r="BR34" i="1"/>
  <c r="BU34" i="1"/>
  <c r="BQ34" i="1"/>
  <c r="BO34" i="1"/>
  <c r="BS34" i="1"/>
  <c r="CT34" i="1"/>
  <c r="BE34" i="1"/>
  <c r="BF34" i="1"/>
  <c r="BI34" i="1"/>
  <c r="BG34" i="1"/>
  <c r="BB34" i="1"/>
  <c r="BD34" i="1"/>
  <c r="BH34" i="1"/>
  <c r="BC34" i="1"/>
  <c r="BL34" i="1"/>
  <c r="BX34" i="1"/>
  <c r="BJ34" i="1"/>
  <c r="BU37" i="1"/>
  <c r="BT37" i="1"/>
  <c r="CO37" i="1"/>
  <c r="CZ37" i="1"/>
  <c r="BZ33" i="1"/>
  <c r="CA33" i="1"/>
  <c r="CE33" i="1"/>
  <c r="BF27" i="1"/>
  <c r="BD27" i="1"/>
  <c r="BG27" i="1"/>
  <c r="BJ27" i="1"/>
  <c r="BC27" i="1"/>
  <c r="BL27" i="1"/>
  <c r="BX27" i="1"/>
  <c r="CH27" i="1"/>
  <c r="BE27" i="1"/>
  <c r="BB27" i="1"/>
  <c r="BH27" i="1"/>
  <c r="BI27" i="1"/>
  <c r="BS19" i="1"/>
  <c r="CT19" i="1"/>
  <c r="BO19" i="1"/>
  <c r="BU19" i="1"/>
  <c r="BQ19" i="1"/>
  <c r="BT19" i="1"/>
  <c r="CO19" i="1"/>
  <c r="CZ19" i="1"/>
  <c r="BP19" i="1"/>
  <c r="CI19" i="1"/>
  <c r="BV19" i="1"/>
  <c r="CK19" i="1"/>
  <c r="BR19" i="1"/>
  <c r="BV22" i="1"/>
  <c r="CK22" i="1"/>
  <c r="BR22" i="1"/>
  <c r="BT22" i="1"/>
  <c r="CO22" i="1"/>
  <c r="CZ22" i="1"/>
  <c r="BP22" i="1"/>
  <c r="CI22" i="1"/>
  <c r="BS22" i="1"/>
  <c r="CT22" i="1"/>
  <c r="BO22" i="1"/>
  <c r="BQ22" i="1"/>
  <c r="BU22" i="1"/>
  <c r="BE22" i="1"/>
  <c r="BG22" i="1"/>
  <c r="BH22" i="1"/>
  <c r="BD22" i="1"/>
  <c r="BF22" i="1"/>
  <c r="BI22" i="1"/>
  <c r="BC22" i="1"/>
  <c r="BL22" i="1"/>
  <c r="BX22" i="1"/>
  <c r="BB22" i="1"/>
  <c r="BJ22" i="1"/>
  <c r="BV30" i="1"/>
  <c r="CK30" i="1"/>
  <c r="BR30" i="1"/>
  <c r="BT30" i="1"/>
  <c r="CO30" i="1"/>
  <c r="CZ30" i="1"/>
  <c r="BP30" i="1"/>
  <c r="CI30" i="1"/>
  <c r="BS30" i="1"/>
  <c r="CT30" i="1"/>
  <c r="BO30" i="1"/>
  <c r="BU30" i="1"/>
  <c r="BQ30" i="1"/>
  <c r="BE30" i="1"/>
  <c r="BG30" i="1"/>
  <c r="BH30" i="1"/>
  <c r="BB30" i="1"/>
  <c r="BJ30" i="1"/>
  <c r="BI30" i="1"/>
  <c r="BC30" i="1"/>
  <c r="BL30" i="1"/>
  <c r="BX30" i="1"/>
  <c r="BF30" i="1"/>
  <c r="BD30" i="1"/>
  <c r="BU50" i="1"/>
  <c r="BP50" i="1"/>
  <c r="CI50" i="1"/>
  <c r="BP44" i="1"/>
  <c r="CI44" i="1"/>
  <c r="BT44" i="1"/>
  <c r="CO44" i="1"/>
  <c r="CZ44" i="1"/>
  <c r="BQ8" i="1"/>
  <c r="BP8" i="1"/>
  <c r="CI8" i="1"/>
  <c r="BS21" i="1"/>
  <c r="CT21" i="1"/>
  <c r="BV21" i="1"/>
  <c r="CK21" i="1"/>
  <c r="BU16" i="1"/>
  <c r="BQ16" i="1"/>
  <c r="BS16" i="1"/>
  <c r="CT16" i="1"/>
  <c r="BO16" i="1"/>
  <c r="BV16" i="1"/>
  <c r="CK16" i="1"/>
  <c r="BR16" i="1"/>
  <c r="BT16" i="1"/>
  <c r="CO16" i="1"/>
  <c r="BP16" i="1"/>
  <c r="CI16" i="1"/>
  <c r="BF47" i="1"/>
  <c r="BD47" i="1"/>
  <c r="BJ47" i="1"/>
  <c r="BE47" i="1"/>
  <c r="BC47" i="1"/>
  <c r="BL47" i="1"/>
  <c r="BX47" i="1"/>
  <c r="CH47" i="1"/>
  <c r="BG47" i="1"/>
  <c r="BH47" i="1"/>
  <c r="BB47" i="1"/>
  <c r="BI47" i="1"/>
  <c r="BG49" i="1"/>
  <c r="BH49" i="1"/>
  <c r="BJ49" i="1"/>
  <c r="BF49" i="1"/>
  <c r="BI49" i="1"/>
  <c r="BC49" i="1"/>
  <c r="BL49" i="1"/>
  <c r="BX49" i="1"/>
  <c r="CH49" i="1"/>
  <c r="BD49" i="1"/>
  <c r="BB49" i="1"/>
  <c r="BE49" i="1"/>
  <c r="DH24" i="1"/>
  <c r="DN24" i="1"/>
  <c r="CJ24" i="1"/>
  <c r="BT26" i="1"/>
  <c r="CO26" i="1"/>
  <c r="BP26" i="1"/>
  <c r="CI26" i="1"/>
  <c r="BV26" i="1"/>
  <c r="CK26" i="1"/>
  <c r="BR26" i="1"/>
  <c r="BU26" i="1"/>
  <c r="BQ26" i="1"/>
  <c r="BS26" i="1"/>
  <c r="CT26" i="1"/>
  <c r="BO26" i="1"/>
  <c r="BE26" i="1"/>
  <c r="BG26" i="1"/>
  <c r="BF26" i="1"/>
  <c r="BI26" i="1"/>
  <c r="BC26" i="1"/>
  <c r="BL26" i="1"/>
  <c r="BX26" i="1"/>
  <c r="BH26" i="1"/>
  <c r="BD26" i="1"/>
  <c r="BJ26" i="1"/>
  <c r="BB26" i="1"/>
  <c r="BE38" i="1"/>
  <c r="BC38" i="1"/>
  <c r="BL38" i="1"/>
  <c r="BX38" i="1"/>
  <c r="BF38" i="1"/>
  <c r="BB38" i="1"/>
  <c r="BD38" i="1"/>
  <c r="BJ38" i="1"/>
  <c r="BI38" i="1"/>
  <c r="BG38" i="1"/>
  <c r="BH38" i="1"/>
  <c r="BV17" i="1"/>
  <c r="CK17" i="1"/>
  <c r="BR17" i="1"/>
  <c r="BT17" i="1"/>
  <c r="CO17" i="1"/>
  <c r="CZ17" i="1"/>
  <c r="BP17" i="1"/>
  <c r="CI17" i="1"/>
  <c r="BS17" i="1"/>
  <c r="CT17" i="1"/>
  <c r="BO17" i="1"/>
  <c r="BQ17" i="1"/>
  <c r="BU17" i="1"/>
  <c r="BS11" i="1"/>
  <c r="CT11" i="1"/>
  <c r="BO11" i="1"/>
  <c r="BU11" i="1"/>
  <c r="BQ11" i="1"/>
  <c r="BT11" i="1"/>
  <c r="CO11" i="1"/>
  <c r="BP11" i="1"/>
  <c r="CI11" i="1"/>
  <c r="BR11" i="1"/>
  <c r="BV11" i="1"/>
  <c r="CK11" i="1"/>
  <c r="BT14" i="1"/>
  <c r="CO14" i="1"/>
  <c r="CZ14" i="1"/>
  <c r="BP14" i="1"/>
  <c r="CI14" i="1"/>
  <c r="BV14" i="1"/>
  <c r="CK14" i="1"/>
  <c r="BR14" i="1"/>
  <c r="BU14" i="1"/>
  <c r="BQ14" i="1"/>
  <c r="BO14" i="1"/>
  <c r="BS14" i="1"/>
  <c r="CT14" i="1"/>
  <c r="BG45" i="1"/>
  <c r="BD45" i="1"/>
  <c r="BI45" i="1"/>
  <c r="BJ45" i="1"/>
  <c r="BH45" i="1"/>
  <c r="BC45" i="1"/>
  <c r="BL45" i="1"/>
  <c r="BX45" i="1"/>
  <c r="CH45" i="1"/>
  <c r="BB45" i="1"/>
  <c r="BF45" i="1"/>
  <c r="BE45" i="1"/>
  <c r="BE54" i="1"/>
  <c r="BF54" i="1"/>
  <c r="BI54" i="1"/>
  <c r="BC54" i="1"/>
  <c r="BL54" i="1"/>
  <c r="BX54" i="1"/>
  <c r="BH54" i="1"/>
  <c r="BJ54" i="1"/>
  <c r="BD54" i="1"/>
  <c r="BB54" i="1"/>
  <c r="BG54" i="1"/>
  <c r="BE12" i="1"/>
  <c r="BB12" i="1"/>
  <c r="BG12" i="1"/>
  <c r="BJ12" i="1"/>
  <c r="BD12" i="1"/>
  <c r="BF12" i="1"/>
  <c r="BI12" i="1"/>
  <c r="BH12" i="1"/>
  <c r="BC12" i="1"/>
  <c r="BL12" i="1"/>
  <c r="BX12" i="1"/>
  <c r="BS40" i="1"/>
  <c r="CT40" i="1"/>
  <c r="BO40" i="1"/>
  <c r="BU40" i="1"/>
  <c r="BQ40" i="1"/>
  <c r="BT40" i="1"/>
  <c r="CO40" i="1"/>
  <c r="CZ40" i="1"/>
  <c r="BP40" i="1"/>
  <c r="CI40" i="1"/>
  <c r="BV40" i="1"/>
  <c r="CK40" i="1"/>
  <c r="BR40" i="1"/>
  <c r="BC29" i="1"/>
  <c r="BL29" i="1"/>
  <c r="BX29" i="1"/>
  <c r="BW29" i="1"/>
  <c r="BV29" i="1"/>
  <c r="CK29" i="1"/>
  <c r="BW53" i="1"/>
  <c r="BR53" i="1"/>
  <c r="BW9" i="1"/>
  <c r="CH9" i="1"/>
  <c r="BI23" i="1"/>
  <c r="BF23" i="1"/>
  <c r="BD23" i="1"/>
  <c r="BG23" i="1"/>
  <c r="BB23" i="1"/>
  <c r="BH23" i="1"/>
  <c r="BC23" i="1"/>
  <c r="BL23" i="1"/>
  <c r="BX23" i="1"/>
  <c r="BE23" i="1"/>
  <c r="BJ23" i="1"/>
  <c r="BI29" i="1"/>
  <c r="BF29" i="1"/>
  <c r="BD29" i="1"/>
  <c r="CH29" i="1"/>
  <c r="BG29" i="1"/>
  <c r="BB29" i="1"/>
  <c r="BH29" i="1"/>
  <c r="BE29" i="1"/>
  <c r="BJ29" i="1"/>
  <c r="BW52" i="1"/>
  <c r="CH52" i="1"/>
  <c r="BF10" i="1"/>
  <c r="BI10" i="1"/>
  <c r="BH10" i="1"/>
  <c r="BJ10" i="1"/>
  <c r="BD10" i="1"/>
  <c r="BB10" i="1"/>
  <c r="BE10" i="1"/>
  <c r="BC10" i="1"/>
  <c r="BL10" i="1"/>
  <c r="BX10" i="1"/>
  <c r="CH10" i="1"/>
  <c r="BG10" i="1"/>
  <c r="BE50" i="1"/>
  <c r="BG50" i="1"/>
  <c r="BI50" i="1"/>
  <c r="BJ50" i="1"/>
  <c r="BH50" i="1"/>
  <c r="BD50" i="1"/>
  <c r="BB50" i="1"/>
  <c r="BC50" i="1"/>
  <c r="BL50" i="1"/>
  <c r="BX50" i="1"/>
  <c r="BF50" i="1"/>
  <c r="BW46" i="1"/>
  <c r="CH46" i="1"/>
  <c r="BT18" i="1"/>
  <c r="CO18" i="1"/>
  <c r="BP18" i="1"/>
  <c r="CI18" i="1"/>
  <c r="BV18" i="1"/>
  <c r="CK18" i="1"/>
  <c r="BR18" i="1"/>
  <c r="BU18" i="1"/>
  <c r="BQ18" i="1"/>
  <c r="BO18" i="1"/>
  <c r="BS18" i="1"/>
  <c r="CT18" i="1"/>
  <c r="BG18" i="1"/>
  <c r="BF18" i="1"/>
  <c r="BE18" i="1"/>
  <c r="BD18" i="1"/>
  <c r="BI18" i="1"/>
  <c r="BJ18" i="1"/>
  <c r="BC18" i="1"/>
  <c r="BL18" i="1"/>
  <c r="BX18" i="1"/>
  <c r="BH18" i="1"/>
  <c r="BB18" i="1"/>
  <c r="BV15" i="1"/>
  <c r="CK15" i="1"/>
  <c r="BR15" i="1"/>
  <c r="BT15" i="1"/>
  <c r="CO15" i="1"/>
  <c r="BP15" i="1"/>
  <c r="CI15" i="1"/>
  <c r="BS15" i="1"/>
  <c r="CT15" i="1"/>
  <c r="BO15" i="1"/>
  <c r="BU15" i="1"/>
  <c r="BQ15" i="1"/>
  <c r="BV41" i="1"/>
  <c r="CK41" i="1"/>
  <c r="BR41" i="1"/>
  <c r="BT41" i="1"/>
  <c r="CO41" i="1"/>
  <c r="BP41" i="1"/>
  <c r="CI41" i="1"/>
  <c r="BS41" i="1"/>
  <c r="CT41" i="1"/>
  <c r="BO41" i="1"/>
  <c r="BU41" i="1"/>
  <c r="BQ41" i="1"/>
  <c r="BI25" i="1"/>
  <c r="BD25" i="1"/>
  <c r="BE25" i="1"/>
  <c r="BF25" i="1"/>
  <c r="BH25" i="1"/>
  <c r="BB25" i="1"/>
  <c r="BJ25" i="1"/>
  <c r="BG25" i="1"/>
  <c r="BC25" i="1"/>
  <c r="BL25" i="1"/>
  <c r="BX25" i="1"/>
  <c r="CH25" i="1"/>
  <c r="BT51" i="1"/>
  <c r="CO51" i="1"/>
  <c r="CZ51" i="1"/>
  <c r="BO51" i="1"/>
  <c r="BF39" i="1"/>
  <c r="BC39" i="1"/>
  <c r="BL39" i="1"/>
  <c r="BX39" i="1"/>
  <c r="CH39" i="1"/>
  <c r="BD39" i="1"/>
  <c r="BG39" i="1"/>
  <c r="BJ39" i="1"/>
  <c r="BB39" i="1"/>
  <c r="BH39" i="1"/>
  <c r="BE39" i="1"/>
  <c r="BI39" i="1"/>
  <c r="BW45" i="1"/>
  <c r="BR45" i="1"/>
  <c r="BO37" i="1"/>
  <c r="BR37" i="1"/>
  <c r="BW33" i="1"/>
  <c r="BS27" i="1"/>
  <c r="CT27" i="1"/>
  <c r="BO27" i="1"/>
  <c r="BU27" i="1"/>
  <c r="BQ27" i="1"/>
  <c r="BT27" i="1"/>
  <c r="CO27" i="1"/>
  <c r="BP27" i="1"/>
  <c r="CI27" i="1"/>
  <c r="BR27" i="1"/>
  <c r="BV27" i="1"/>
  <c r="CK27" i="1"/>
  <c r="BE42" i="1"/>
  <c r="BJ42" i="1"/>
  <c r="BG42" i="1"/>
  <c r="BI42" i="1"/>
  <c r="BB42" i="1"/>
  <c r="BH42" i="1"/>
  <c r="BF42" i="1"/>
  <c r="BC42" i="1"/>
  <c r="BL42" i="1"/>
  <c r="BX42" i="1"/>
  <c r="BD42" i="1"/>
  <c r="BE4" i="1"/>
  <c r="BJ4" i="1"/>
  <c r="BG4" i="1"/>
  <c r="BF4" i="1"/>
  <c r="BH4" i="1"/>
  <c r="BI4" i="1"/>
  <c r="BB4" i="1"/>
  <c r="BD4" i="1"/>
  <c r="BC4" i="1"/>
  <c r="BL4" i="1"/>
  <c r="BX4" i="1"/>
  <c r="CH4" i="1"/>
  <c r="BQ50" i="1"/>
  <c r="BT50" i="1"/>
  <c r="CO50" i="1"/>
  <c r="BU44" i="1"/>
  <c r="BO44" i="1"/>
  <c r="BS8" i="1"/>
  <c r="CT8" i="1"/>
  <c r="BU8" i="1"/>
  <c r="BT8" i="1"/>
  <c r="CO8" i="1"/>
  <c r="CZ8" i="1"/>
  <c r="BQ21" i="1"/>
  <c r="CA21" i="1"/>
  <c r="BP21" i="1"/>
  <c r="CI21" i="1"/>
  <c r="BF28" i="1"/>
  <c r="BI28" i="1"/>
  <c r="BJ28" i="1"/>
  <c r="BD28" i="1"/>
  <c r="BE28" i="1"/>
  <c r="BB28" i="1"/>
  <c r="BH28" i="1"/>
  <c r="BG28" i="1"/>
  <c r="BC28" i="1"/>
  <c r="BL28" i="1"/>
  <c r="BX28" i="1"/>
  <c r="CE52" i="1"/>
  <c r="BF44" i="1"/>
  <c r="BI44" i="1"/>
  <c r="BH44" i="1"/>
  <c r="BJ44" i="1"/>
  <c r="BD44" i="1"/>
  <c r="BB44" i="1"/>
  <c r="BC44" i="1"/>
  <c r="BL44" i="1"/>
  <c r="BX44" i="1"/>
  <c r="BG44" i="1"/>
  <c r="BE44" i="1"/>
  <c r="BG11" i="1"/>
  <c r="BF11" i="1"/>
  <c r="BI11" i="1"/>
  <c r="BB11" i="1"/>
  <c r="BC11" i="1"/>
  <c r="BL11" i="1"/>
  <c r="BX11" i="1"/>
  <c r="BH11" i="1"/>
  <c r="BE11" i="1"/>
  <c r="BJ11" i="1"/>
  <c r="BD11" i="1"/>
  <c r="BE19" i="1"/>
  <c r="BB19" i="1"/>
  <c r="BJ19" i="1"/>
  <c r="BG19" i="1"/>
  <c r="BF19" i="1"/>
  <c r="BH19" i="1"/>
  <c r="BD19" i="1"/>
  <c r="BI19" i="1"/>
  <c r="BC19" i="1"/>
  <c r="BL19" i="1"/>
  <c r="BX19" i="1"/>
  <c r="CH19" i="1"/>
  <c r="BG7" i="1"/>
  <c r="BD7" i="1"/>
  <c r="BF7" i="1"/>
  <c r="BH7" i="1"/>
  <c r="BB7" i="1"/>
  <c r="BE7" i="1"/>
  <c r="BJ7" i="1"/>
  <c r="BC7" i="1"/>
  <c r="BL7" i="1"/>
  <c r="BX7" i="1"/>
  <c r="BI7" i="1"/>
  <c r="BF43" i="1"/>
  <c r="BG43" i="1"/>
  <c r="BJ43" i="1"/>
  <c r="BE43" i="1"/>
  <c r="BB43" i="1"/>
  <c r="BI43" i="1"/>
  <c r="BH43" i="1"/>
  <c r="BD43" i="1"/>
  <c r="BC43" i="1"/>
  <c r="BL43" i="1"/>
  <c r="BX43" i="1"/>
  <c r="CH43" i="1"/>
  <c r="BO50" i="1"/>
  <c r="BR50" i="1"/>
  <c r="CB8" i="1"/>
  <c r="BZ8" i="1"/>
  <c r="CA8" i="1"/>
  <c r="DE21" i="1"/>
  <c r="DE46" i="1"/>
  <c r="BE16" i="1"/>
  <c r="BB16" i="1"/>
  <c r="BJ16" i="1"/>
  <c r="BD16" i="1"/>
  <c r="BF16" i="1"/>
  <c r="BI16" i="1"/>
  <c r="BH16" i="1"/>
  <c r="BG16" i="1"/>
  <c r="BC16" i="1"/>
  <c r="BL16" i="1"/>
  <c r="BX16" i="1"/>
  <c r="CH16" i="1"/>
  <c r="BV54" i="1"/>
  <c r="CK54" i="1"/>
  <c r="BR54" i="1"/>
  <c r="BT54" i="1"/>
  <c r="CO54" i="1"/>
  <c r="CZ54" i="1"/>
  <c r="BP54" i="1"/>
  <c r="CI54" i="1"/>
  <c r="BS54" i="1"/>
  <c r="CT54" i="1"/>
  <c r="BO54" i="1"/>
  <c r="BQ54" i="1"/>
  <c r="BU54" i="1"/>
  <c r="BV12" i="1"/>
  <c r="CK12" i="1"/>
  <c r="BR12" i="1"/>
  <c r="BT12" i="1"/>
  <c r="CO12" i="1"/>
  <c r="BP12" i="1"/>
  <c r="CI12" i="1"/>
  <c r="BS12" i="1"/>
  <c r="CT12" i="1"/>
  <c r="BO12" i="1"/>
  <c r="BQ12" i="1"/>
  <c r="BU12" i="1"/>
  <c r="BU47" i="1"/>
  <c r="BQ47" i="1"/>
  <c r="BS47" i="1"/>
  <c r="CT47" i="1"/>
  <c r="BO47" i="1"/>
  <c r="BV47" i="1"/>
  <c r="CK47" i="1"/>
  <c r="BR47" i="1"/>
  <c r="BP47" i="1"/>
  <c r="CI47" i="1"/>
  <c r="BT47" i="1"/>
  <c r="CO47" i="1"/>
  <c r="CZ47" i="1"/>
  <c r="BS35" i="1"/>
  <c r="CT35" i="1"/>
  <c r="BO35" i="1"/>
  <c r="BU35" i="1"/>
  <c r="BQ35" i="1"/>
  <c r="BT35" i="1"/>
  <c r="CO35" i="1"/>
  <c r="CZ35" i="1"/>
  <c r="BP35" i="1"/>
  <c r="CI35" i="1"/>
  <c r="BV35" i="1"/>
  <c r="CK35" i="1"/>
  <c r="BR35" i="1"/>
  <c r="BV49" i="1"/>
  <c r="CK49" i="1"/>
  <c r="BR49" i="1"/>
  <c r="BT49" i="1"/>
  <c r="CO49" i="1"/>
  <c r="BP49" i="1"/>
  <c r="CI49" i="1"/>
  <c r="BS49" i="1"/>
  <c r="CT49" i="1"/>
  <c r="BW49" i="1"/>
  <c r="BO49" i="1"/>
  <c r="BU49" i="1"/>
  <c r="BQ49" i="1"/>
  <c r="BE8" i="1"/>
  <c r="BB8" i="1"/>
  <c r="BG8" i="1"/>
  <c r="BD8" i="1"/>
  <c r="BF8" i="1"/>
  <c r="BI8" i="1"/>
  <c r="BH8" i="1"/>
  <c r="BC8" i="1"/>
  <c r="BL8" i="1"/>
  <c r="BX8" i="1"/>
  <c r="CH8" i="1"/>
  <c r="BJ8" i="1"/>
  <c r="BS29" i="1"/>
  <c r="CT29" i="1"/>
  <c r="BU29" i="1"/>
  <c r="CF52" i="1"/>
  <c r="DE52" i="1"/>
  <c r="BQ53" i="1"/>
  <c r="CB32" i="1"/>
  <c r="CF32" i="1"/>
  <c r="BZ32" i="1"/>
  <c r="CA32" i="1"/>
  <c r="CE32" i="1"/>
  <c r="DE32" i="1"/>
  <c r="CW9" i="1"/>
  <c r="CC9" i="1"/>
  <c r="BV38" i="1"/>
  <c r="CK38" i="1"/>
  <c r="BR38" i="1"/>
  <c r="BT38" i="1"/>
  <c r="CO38" i="1"/>
  <c r="CZ38" i="1"/>
  <c r="BP38" i="1"/>
  <c r="CI38" i="1"/>
  <c r="BS38" i="1"/>
  <c r="CT38" i="1"/>
  <c r="BO38" i="1"/>
  <c r="BQ38" i="1"/>
  <c r="BU38" i="1"/>
  <c r="BH21" i="1"/>
  <c r="BJ21" i="1"/>
  <c r="BI21" i="1"/>
  <c r="BF21" i="1"/>
  <c r="BD21" i="1"/>
  <c r="BC21" i="1"/>
  <c r="BL21" i="1"/>
  <c r="BX21" i="1"/>
  <c r="BG21" i="1"/>
  <c r="BB21" i="1"/>
  <c r="BE21" i="1"/>
  <c r="BV51" i="1"/>
  <c r="CK51" i="1"/>
  <c r="BQ51" i="1"/>
  <c r="BU45" i="1"/>
  <c r="BQ37" i="1"/>
  <c r="BT42" i="1"/>
  <c r="CO42" i="1"/>
  <c r="BP42" i="1"/>
  <c r="CI42" i="1"/>
  <c r="BV42" i="1"/>
  <c r="CK42" i="1"/>
  <c r="BR42" i="1"/>
  <c r="BU42" i="1"/>
  <c r="BQ42" i="1"/>
  <c r="BS42" i="1"/>
  <c r="CT42" i="1"/>
  <c r="BO42" i="1"/>
  <c r="BW32" i="1"/>
  <c r="CH32" i="1"/>
  <c r="BV4" i="1"/>
  <c r="CK4" i="1"/>
  <c r="BR4" i="1"/>
  <c r="BT4" i="1"/>
  <c r="CO4" i="1"/>
  <c r="BP4" i="1"/>
  <c r="CI4" i="1"/>
  <c r="BW4" i="1"/>
  <c r="BS4" i="1"/>
  <c r="CT4" i="1"/>
  <c r="BO4" i="1"/>
  <c r="BU4" i="1"/>
  <c r="BQ4" i="1"/>
  <c r="BU7" i="1"/>
  <c r="BQ7" i="1"/>
  <c r="BS7" i="1"/>
  <c r="CT7" i="1"/>
  <c r="BO7" i="1"/>
  <c r="BV7" i="1"/>
  <c r="CK7" i="1"/>
  <c r="BR7" i="1"/>
  <c r="BP7" i="1"/>
  <c r="CI7" i="1"/>
  <c r="BT7" i="1"/>
  <c r="CO7" i="1"/>
  <c r="BU43" i="1"/>
  <c r="BS43" i="1"/>
  <c r="CT43" i="1"/>
  <c r="BO43" i="1"/>
  <c r="BV43" i="1"/>
  <c r="CK43" i="1"/>
  <c r="BQ43" i="1"/>
  <c r="BT43" i="1"/>
  <c r="CO43" i="1"/>
  <c r="CZ43" i="1"/>
  <c r="BP43" i="1"/>
  <c r="CI43" i="1"/>
  <c r="BR43" i="1"/>
  <c r="BW43" i="1"/>
  <c r="BS50" i="1"/>
  <c r="CT50" i="1"/>
  <c r="BR44" i="1"/>
  <c r="DN9" i="1"/>
  <c r="CJ9" i="1"/>
  <c r="DH9" i="1"/>
  <c r="CA20" i="1"/>
  <c r="CE20" i="1"/>
  <c r="BZ46" i="1"/>
  <c r="CW46" i="1"/>
  <c r="CA46" i="1"/>
  <c r="CE46" i="1"/>
  <c r="BW27" i="1"/>
  <c r="BW17" i="1"/>
  <c r="CB5" i="1"/>
  <c r="CF5" i="1"/>
  <c r="BZ5" i="1"/>
  <c r="CA5" i="1"/>
  <c r="BW25" i="1"/>
  <c r="CB46" i="1"/>
  <c r="CH48" i="1"/>
  <c r="BW47" i="1"/>
  <c r="DE20" i="1"/>
  <c r="CE5" i="1"/>
  <c r="DE33" i="1"/>
  <c r="BW16" i="1"/>
  <c r="BW39" i="1"/>
  <c r="CJ13" i="1"/>
  <c r="CL13" i="1"/>
  <c r="BZ20" i="1"/>
  <c r="CB20" i="1"/>
  <c r="CF20" i="1"/>
  <c r="CA48" i="1"/>
  <c r="CE48" i="1"/>
  <c r="BZ48" i="1"/>
  <c r="CB48" i="1"/>
  <c r="CF48" i="1"/>
  <c r="DH32" i="1"/>
  <c r="DN32" i="1"/>
  <c r="CJ32" i="1"/>
  <c r="CL32" i="1"/>
  <c r="CN9" i="1"/>
  <c r="CL9" i="1"/>
  <c r="CB27" i="1"/>
  <c r="BZ27" i="1"/>
  <c r="CA27" i="1"/>
  <c r="DE27" i="1"/>
  <c r="CF27" i="1"/>
  <c r="DE41" i="1"/>
  <c r="DE23" i="1"/>
  <c r="CH37" i="1"/>
  <c r="BW37" i="1"/>
  <c r="CH14" i="1"/>
  <c r="BW14" i="1"/>
  <c r="CA44" i="1"/>
  <c r="CE44" i="1"/>
  <c r="BZ44" i="1"/>
  <c r="CB44" i="1"/>
  <c r="CF44" i="1"/>
  <c r="CB22" i="1"/>
  <c r="BZ22" i="1"/>
  <c r="CA22" i="1"/>
  <c r="BW8" i="1"/>
  <c r="CA43" i="1"/>
  <c r="BZ43" i="1"/>
  <c r="CB43" i="1"/>
  <c r="CF43" i="1"/>
  <c r="CZ7" i="1"/>
  <c r="DE45" i="1"/>
  <c r="DE38" i="1"/>
  <c r="CB47" i="1"/>
  <c r="CF47" i="1"/>
  <c r="DE47" i="1"/>
  <c r="DE17" i="1"/>
  <c r="BW38" i="1"/>
  <c r="CH38" i="1"/>
  <c r="DN33" i="1"/>
  <c r="CJ33" i="1"/>
  <c r="DH33" i="1"/>
  <c r="CL33" i="1"/>
  <c r="DE37" i="1"/>
  <c r="CH35" i="1"/>
  <c r="BW35" i="1"/>
  <c r="DE14" i="1"/>
  <c r="CB7" i="1"/>
  <c r="BZ7" i="1"/>
  <c r="CA7" i="1"/>
  <c r="CE7" i="1"/>
  <c r="CZ4" i="1"/>
  <c r="DE42" i="1"/>
  <c r="CZ42" i="1"/>
  <c r="CH21" i="1"/>
  <c r="BW21" i="1"/>
  <c r="BZ38" i="1"/>
  <c r="CA38" i="1"/>
  <c r="CB38" i="1"/>
  <c r="CF38" i="1"/>
  <c r="BW11" i="1"/>
  <c r="CH11" i="1"/>
  <c r="DE18" i="1"/>
  <c r="CZ18" i="1"/>
  <c r="BW50" i="1"/>
  <c r="CH50" i="1"/>
  <c r="CH23" i="1"/>
  <c r="BW23" i="1"/>
  <c r="CB16" i="1"/>
  <c r="BZ16" i="1"/>
  <c r="CA16" i="1"/>
  <c r="DE31" i="1"/>
  <c r="BZ39" i="1"/>
  <c r="CB39" i="1"/>
  <c r="CA39" i="1"/>
  <c r="CA51" i="1"/>
  <c r="CE51" i="1"/>
  <c r="BZ51" i="1"/>
  <c r="CB51" i="1"/>
  <c r="CH41" i="1"/>
  <c r="BW41" i="1"/>
  <c r="CW21" i="1"/>
  <c r="DE4" i="1"/>
  <c r="CB4" i="1"/>
  <c r="CF4" i="1"/>
  <c r="CE38" i="1"/>
  <c r="CW32" i="1"/>
  <c r="CC32" i="1"/>
  <c r="CA49" i="1"/>
  <c r="CE49" i="1"/>
  <c r="BZ49" i="1"/>
  <c r="CB49" i="1"/>
  <c r="CB12" i="1"/>
  <c r="BZ12" i="1"/>
  <c r="CA12" i="1"/>
  <c r="CA54" i="1"/>
  <c r="BZ54" i="1"/>
  <c r="CB54" i="1"/>
  <c r="CF54" i="1"/>
  <c r="CW8" i="1"/>
  <c r="CC8" i="1"/>
  <c r="BW44" i="1"/>
  <c r="CH44" i="1"/>
  <c r="BW28" i="1"/>
  <c r="CH28" i="1"/>
  <c r="DE8" i="1"/>
  <c r="CF8" i="1"/>
  <c r="CZ50" i="1"/>
  <c r="BW42" i="1"/>
  <c r="CH42" i="1"/>
  <c r="CE27" i="1"/>
  <c r="CB37" i="1"/>
  <c r="CF37" i="1"/>
  <c r="BZ37" i="1"/>
  <c r="CA37" i="1"/>
  <c r="BW54" i="1"/>
  <c r="CH54" i="1"/>
  <c r="CZ11" i="1"/>
  <c r="CB17" i="1"/>
  <c r="CF17" i="1"/>
  <c r="BZ17" i="1"/>
  <c r="CA17" i="1"/>
  <c r="CB26" i="1"/>
  <c r="BZ26" i="1"/>
  <c r="CA26" i="1"/>
  <c r="CL24" i="1"/>
  <c r="CN24" i="1"/>
  <c r="CX24" i="1"/>
  <c r="CZ16" i="1"/>
  <c r="CP24" i="1"/>
  <c r="DE50" i="1"/>
  <c r="CB30" i="1"/>
  <c r="CF30" i="1"/>
  <c r="BZ30" i="1"/>
  <c r="CA30" i="1"/>
  <c r="BW22" i="1"/>
  <c r="CH22" i="1"/>
  <c r="CE22" i="1"/>
  <c r="DE19" i="1"/>
  <c r="BW34" i="1"/>
  <c r="CH34" i="1"/>
  <c r="CB34" i="1"/>
  <c r="BZ34" i="1"/>
  <c r="CA34" i="1"/>
  <c r="CE34" i="1"/>
  <c r="DE51" i="1"/>
  <c r="CF51" i="1"/>
  <c r="BW15" i="1"/>
  <c r="CH15" i="1"/>
  <c r="BW40" i="1"/>
  <c r="CH40" i="1"/>
  <c r="CB25" i="1"/>
  <c r="CF25" i="1"/>
  <c r="BZ25" i="1"/>
  <c r="CA25" i="1"/>
  <c r="CE25" i="1"/>
  <c r="CB10" i="1"/>
  <c r="BZ10" i="1"/>
  <c r="CA10" i="1"/>
  <c r="CE10" i="1"/>
  <c r="BW10" i="1"/>
  <c r="DE36" i="1"/>
  <c r="CB6" i="1"/>
  <c r="BZ6" i="1"/>
  <c r="CA6" i="1"/>
  <c r="CE6" i="1"/>
  <c r="DE6" i="1"/>
  <c r="CF6" i="1"/>
  <c r="BW51" i="1"/>
  <c r="CE43" i="1"/>
  <c r="DE43" i="1"/>
  <c r="DE7" i="1"/>
  <c r="CF7" i="1"/>
  <c r="BZ4" i="1"/>
  <c r="CA4" i="1"/>
  <c r="BZ42" i="1"/>
  <c r="CA42" i="1"/>
  <c r="CB42" i="1"/>
  <c r="CF42" i="1"/>
  <c r="CE37" i="1"/>
  <c r="DE29" i="1"/>
  <c r="DE49" i="1"/>
  <c r="CF49" i="1"/>
  <c r="CB35" i="1"/>
  <c r="CF35" i="1"/>
  <c r="BZ35" i="1"/>
  <c r="CA35" i="1"/>
  <c r="CE35" i="1"/>
  <c r="DE12" i="1"/>
  <c r="CF12" i="1"/>
  <c r="DE54" i="1"/>
  <c r="CA50" i="1"/>
  <c r="CE50" i="1"/>
  <c r="BZ50" i="1"/>
  <c r="CB50" i="1"/>
  <c r="CF50" i="1"/>
  <c r="BW7" i="1"/>
  <c r="CH7" i="1"/>
  <c r="CE21" i="1"/>
  <c r="CA45" i="1"/>
  <c r="CE45" i="1"/>
  <c r="BZ45" i="1"/>
  <c r="CB45" i="1"/>
  <c r="CF45" i="1"/>
  <c r="CZ41" i="1"/>
  <c r="DE15" i="1"/>
  <c r="CZ15" i="1"/>
  <c r="CB18" i="1"/>
  <c r="CF18" i="1"/>
  <c r="BZ18" i="1"/>
  <c r="CA18" i="1"/>
  <c r="CA53" i="1"/>
  <c r="CE53" i="1"/>
  <c r="BZ53" i="1"/>
  <c r="CB53" i="1"/>
  <c r="CF53" i="1"/>
  <c r="BZ40" i="1"/>
  <c r="CA40" i="1"/>
  <c r="CE40" i="1"/>
  <c r="CB40" i="1"/>
  <c r="BW12" i="1"/>
  <c r="CH12" i="1"/>
  <c r="CB14" i="1"/>
  <c r="CF14" i="1"/>
  <c r="BZ14" i="1"/>
  <c r="CA14" i="1"/>
  <c r="CB11" i="1"/>
  <c r="BZ11" i="1"/>
  <c r="CA11" i="1"/>
  <c r="DE11" i="1"/>
  <c r="CF11" i="1"/>
  <c r="CE17" i="1"/>
  <c r="CE26" i="1"/>
  <c r="CE16" i="1"/>
  <c r="CW33" i="1"/>
  <c r="CC33" i="1"/>
  <c r="CE39" i="1"/>
  <c r="CB29" i="1"/>
  <c r="CF29" i="1"/>
  <c r="BZ29" i="1"/>
  <c r="CA29" i="1"/>
  <c r="DE25" i="1"/>
  <c r="DE10" i="1"/>
  <c r="CF10" i="1"/>
  <c r="CZ36" i="1"/>
  <c r="CW52" i="1"/>
  <c r="CC52" i="1"/>
  <c r="CB28" i="1"/>
  <c r="BZ28" i="1"/>
  <c r="CA28" i="1"/>
  <c r="CE28" i="1"/>
  <c r="CB21" i="1"/>
  <c r="CF21" i="1"/>
  <c r="CZ49" i="1"/>
  <c r="DE35" i="1"/>
  <c r="CA47" i="1"/>
  <c r="CE47" i="1"/>
  <c r="BZ47" i="1"/>
  <c r="CE12" i="1"/>
  <c r="CZ12" i="1"/>
  <c r="CE54" i="1"/>
  <c r="DH52" i="1"/>
  <c r="CJ52" i="1"/>
  <c r="DN52" i="1"/>
  <c r="CL52" i="1"/>
  <c r="DE44" i="1"/>
  <c r="CZ27" i="1"/>
  <c r="BZ41" i="1"/>
  <c r="CB41" i="1"/>
  <c r="CF41" i="1"/>
  <c r="CA41" i="1"/>
  <c r="CE41" i="1"/>
  <c r="CB15" i="1"/>
  <c r="CF15" i="1"/>
  <c r="BZ15" i="1"/>
  <c r="CA15" i="1"/>
  <c r="BW18" i="1"/>
  <c r="CH18" i="1"/>
  <c r="CN52" i="1"/>
  <c r="CF40" i="1"/>
  <c r="DE40" i="1"/>
  <c r="BW26" i="1"/>
  <c r="CH26" i="1"/>
  <c r="DE26" i="1"/>
  <c r="CZ26" i="1"/>
  <c r="DE16" i="1"/>
  <c r="CF16" i="1"/>
  <c r="CE8" i="1"/>
  <c r="BW30" i="1"/>
  <c r="CH30" i="1"/>
  <c r="DE30" i="1"/>
  <c r="CF22" i="1"/>
  <c r="DE22" i="1"/>
  <c r="CB19" i="1"/>
  <c r="CF19" i="1"/>
  <c r="BZ19" i="1"/>
  <c r="CA19" i="1"/>
  <c r="BW19" i="1"/>
  <c r="CF34" i="1"/>
  <c r="DE34" i="1"/>
  <c r="CZ34" i="1"/>
  <c r="CB31" i="1"/>
  <c r="CF31" i="1"/>
  <c r="BZ31" i="1"/>
  <c r="CA31" i="1"/>
  <c r="CE31" i="1"/>
  <c r="BW31" i="1"/>
  <c r="CZ39" i="1"/>
  <c r="CF39" i="1"/>
  <c r="DE39" i="1"/>
  <c r="CB23" i="1"/>
  <c r="CF23" i="1"/>
  <c r="BZ23" i="1"/>
  <c r="CA23" i="1"/>
  <c r="CE23" i="1"/>
  <c r="DE53" i="1"/>
  <c r="BW36" i="1"/>
  <c r="CH36" i="1"/>
  <c r="CN13" i="1"/>
  <c r="CZ10" i="1"/>
  <c r="CB36" i="1"/>
  <c r="CF36" i="1"/>
  <c r="BZ36" i="1"/>
  <c r="CA36" i="1"/>
  <c r="CE36" i="1"/>
  <c r="BW6" i="1"/>
  <c r="CF28" i="1"/>
  <c r="DE28" i="1"/>
  <c r="DH20" i="1"/>
  <c r="DN20" i="1"/>
  <c r="CJ20" i="1"/>
  <c r="CC48" i="1"/>
  <c r="CW48" i="1"/>
  <c r="CW20" i="1"/>
  <c r="CC20" i="1"/>
  <c r="DH48" i="1"/>
  <c r="DN48" i="1"/>
  <c r="DN5" i="1"/>
  <c r="DH5" i="1"/>
  <c r="CJ5" i="1"/>
  <c r="CJ48" i="1"/>
  <c r="CN48" i="1"/>
  <c r="CW5" i="1"/>
  <c r="CC5" i="1"/>
  <c r="CF46" i="1"/>
  <c r="CJ46" i="1"/>
  <c r="CN46" i="1"/>
  <c r="CP46" i="1"/>
  <c r="DH46" i="1"/>
  <c r="DN46" i="1"/>
  <c r="CC21" i="1"/>
  <c r="CC46" i="1"/>
  <c r="DH40" i="1"/>
  <c r="DN40" i="1"/>
  <c r="CJ40" i="1"/>
  <c r="CL40" i="1"/>
  <c r="DH6" i="1"/>
  <c r="DN6" i="1"/>
  <c r="CJ6" i="1"/>
  <c r="DN23" i="1"/>
  <c r="CJ23" i="1"/>
  <c r="CL23" i="1"/>
  <c r="DH23" i="1"/>
  <c r="DN31" i="1"/>
  <c r="DH31" i="1"/>
  <c r="CJ31" i="1"/>
  <c r="CL31" i="1"/>
  <c r="DN41" i="1"/>
  <c r="DH41" i="1"/>
  <c r="CJ41" i="1"/>
  <c r="CL41" i="1"/>
  <c r="DN7" i="1"/>
  <c r="DH7" i="1"/>
  <c r="CJ7" i="1"/>
  <c r="CL7" i="1"/>
  <c r="DN53" i="1"/>
  <c r="CJ53" i="1"/>
  <c r="CL53" i="1"/>
  <c r="DH53" i="1"/>
  <c r="DN47" i="1"/>
  <c r="CJ47" i="1"/>
  <c r="DH47" i="1"/>
  <c r="CL47" i="1"/>
  <c r="DN45" i="1"/>
  <c r="CJ45" i="1"/>
  <c r="DH45" i="1"/>
  <c r="CL45" i="1"/>
  <c r="DH25" i="1"/>
  <c r="DN25" i="1"/>
  <c r="CJ25" i="1"/>
  <c r="DN49" i="1"/>
  <c r="DH49" i="1"/>
  <c r="CJ49" i="1"/>
  <c r="CL49" i="1"/>
  <c r="DN36" i="1"/>
  <c r="DH36" i="1"/>
  <c r="CJ36" i="1"/>
  <c r="CL36" i="1"/>
  <c r="CW37" i="1"/>
  <c r="CC37" i="1"/>
  <c r="CW16" i="1"/>
  <c r="CC16" i="1"/>
  <c r="CN6" i="1"/>
  <c r="CP6" i="1"/>
  <c r="CW36" i="1"/>
  <c r="CC36" i="1"/>
  <c r="CP13" i="1"/>
  <c r="CE19" i="1"/>
  <c r="DH8" i="1"/>
  <c r="CJ8" i="1"/>
  <c r="DN8" i="1"/>
  <c r="CF26" i="1"/>
  <c r="CJ26" i="1"/>
  <c r="CP52" i="1"/>
  <c r="DN28" i="1"/>
  <c r="DH28" i="1"/>
  <c r="CJ28" i="1"/>
  <c r="CL28" i="1"/>
  <c r="CW29" i="1"/>
  <c r="CC29" i="1"/>
  <c r="DH16" i="1"/>
  <c r="CJ16" i="1"/>
  <c r="DN16" i="1"/>
  <c r="DH17" i="1"/>
  <c r="DN17" i="1"/>
  <c r="CJ17" i="1"/>
  <c r="CL17" i="1"/>
  <c r="CW11" i="1"/>
  <c r="CC11" i="1"/>
  <c r="CW53" i="1"/>
  <c r="CC53" i="1"/>
  <c r="CJ21" i="1"/>
  <c r="DH21" i="1"/>
  <c r="DN21" i="1"/>
  <c r="CW50" i="1"/>
  <c r="CC50" i="1"/>
  <c r="DN35" i="1"/>
  <c r="DH35" i="1"/>
  <c r="CJ35" i="1"/>
  <c r="CW42" i="1"/>
  <c r="CC42" i="1"/>
  <c r="CE42" i="1"/>
  <c r="CW51" i="1"/>
  <c r="CC51" i="1"/>
  <c r="CW22" i="1"/>
  <c r="CC22" i="1"/>
  <c r="DH44" i="1"/>
  <c r="CJ44" i="1"/>
  <c r="CN44" i="1"/>
  <c r="DN44" i="1"/>
  <c r="CN33" i="1"/>
  <c r="CW27" i="1"/>
  <c r="CC27" i="1"/>
  <c r="CW19" i="1"/>
  <c r="CC19" i="1"/>
  <c r="CW15" i="1"/>
  <c r="CC15" i="1"/>
  <c r="CW28" i="1"/>
  <c r="CC28" i="1"/>
  <c r="CJ12" i="1"/>
  <c r="CN12" i="1"/>
  <c r="CW40" i="1"/>
  <c r="CC40" i="1"/>
  <c r="CW35" i="1"/>
  <c r="CC35" i="1"/>
  <c r="CW10" i="1"/>
  <c r="CC10" i="1"/>
  <c r="CW12" i="1"/>
  <c r="CC12" i="1"/>
  <c r="DN51" i="1"/>
  <c r="DH51" i="1"/>
  <c r="CJ51" i="1"/>
  <c r="CL51" i="1"/>
  <c r="CE4" i="1"/>
  <c r="DH10" i="1"/>
  <c r="DN10" i="1"/>
  <c r="CJ10" i="1"/>
  <c r="CL10" i="1"/>
  <c r="DN50" i="1"/>
  <c r="CJ50" i="1"/>
  <c r="DH50" i="1"/>
  <c r="CP9" i="1"/>
  <c r="CQ9" i="1"/>
  <c r="CW31" i="1"/>
  <c r="CC31" i="1"/>
  <c r="CQ46" i="1"/>
  <c r="DC46" i="1"/>
  <c r="CS46" i="1"/>
  <c r="DD46" i="1"/>
  <c r="CW47" i="1"/>
  <c r="CC47" i="1"/>
  <c r="DN34" i="1"/>
  <c r="CJ34" i="1"/>
  <c r="CN34" i="1"/>
  <c r="DH34" i="1"/>
  <c r="CE30" i="1"/>
  <c r="CW45" i="1"/>
  <c r="CC45" i="1"/>
  <c r="DN37" i="1"/>
  <c r="DH37" i="1"/>
  <c r="CJ37" i="1"/>
  <c r="CN37" i="1"/>
  <c r="CL37" i="1"/>
  <c r="DN43" i="1"/>
  <c r="DH43" i="1"/>
  <c r="CJ43" i="1"/>
  <c r="CW25" i="1"/>
  <c r="CC25" i="1"/>
  <c r="CW34" i="1"/>
  <c r="CC34" i="1"/>
  <c r="CW26" i="1"/>
  <c r="CC26" i="1"/>
  <c r="CW17" i="1"/>
  <c r="CC17" i="1"/>
  <c r="DH27" i="1"/>
  <c r="DN27" i="1"/>
  <c r="CJ27" i="1"/>
  <c r="CL27" i="1"/>
  <c r="CW49" i="1"/>
  <c r="CC49" i="1"/>
  <c r="DH38" i="1"/>
  <c r="CJ38" i="1"/>
  <c r="DN38" i="1"/>
  <c r="CW39" i="1"/>
  <c r="CC39" i="1"/>
  <c r="CN23" i="1"/>
  <c r="CP23" i="1"/>
  <c r="CN50" i="1"/>
  <c r="CX46" i="1"/>
  <c r="CN35" i="1"/>
  <c r="CP35" i="1"/>
  <c r="CX9" i="1"/>
  <c r="CN32" i="1"/>
  <c r="CX32" i="1"/>
  <c r="DH12" i="1"/>
  <c r="CL12" i="1"/>
  <c r="DN12" i="1"/>
  <c r="DN26" i="1"/>
  <c r="DH26" i="1"/>
  <c r="CE14" i="1"/>
  <c r="CP48" i="1"/>
  <c r="CQ48" i="1"/>
  <c r="CW38" i="1"/>
  <c r="CC38" i="1"/>
  <c r="CW7" i="1"/>
  <c r="CC7" i="1"/>
  <c r="CW23" i="1"/>
  <c r="CC23" i="1"/>
  <c r="CW41" i="1"/>
  <c r="CC41" i="1"/>
  <c r="CX52" i="1"/>
  <c r="DN54" i="1"/>
  <c r="CJ54" i="1"/>
  <c r="CL54" i="1"/>
  <c r="DH54" i="1"/>
  <c r="CE29" i="1"/>
  <c r="DN39" i="1"/>
  <c r="DH39" i="1"/>
  <c r="CJ39" i="1"/>
  <c r="CW14" i="1"/>
  <c r="CC14" i="1"/>
  <c r="CW18" i="1"/>
  <c r="CC18" i="1"/>
  <c r="CW4" i="1"/>
  <c r="CC4" i="1"/>
  <c r="CW6" i="1"/>
  <c r="CC6" i="1"/>
  <c r="DN22" i="1"/>
  <c r="DH22" i="1"/>
  <c r="CJ22" i="1"/>
  <c r="CL22" i="1"/>
  <c r="CW30" i="1"/>
  <c r="CC30" i="1"/>
  <c r="CQ24" i="1"/>
  <c r="CS24" i="1"/>
  <c r="DD24" i="1"/>
  <c r="DC24" i="1"/>
  <c r="CE18" i="1"/>
  <c r="CW54" i="1"/>
  <c r="CC54" i="1"/>
  <c r="CE15" i="1"/>
  <c r="CX48" i="1"/>
  <c r="CX13" i="1"/>
  <c r="CE11" i="1"/>
  <c r="CW43" i="1"/>
  <c r="CC43" i="1"/>
  <c r="CW44" i="1"/>
  <c r="CC44" i="1"/>
  <c r="CL44" i="1"/>
  <c r="CL46" i="1"/>
  <c r="CL20" i="1"/>
  <c r="CN20" i="1"/>
  <c r="CP20" i="1"/>
  <c r="CN31" i="1"/>
  <c r="CN28" i="1"/>
  <c r="CP28" i="1"/>
  <c r="DD28" i="1"/>
  <c r="CL5" i="1"/>
  <c r="CN5" i="1"/>
  <c r="CX5" i="1"/>
  <c r="CP5" i="1"/>
  <c r="CQ5" i="1"/>
  <c r="CL48" i="1"/>
  <c r="CP37" i="1"/>
  <c r="DH29" i="1"/>
  <c r="CJ29" i="1"/>
  <c r="DN29" i="1"/>
  <c r="CP31" i="1"/>
  <c r="CQ31" i="1"/>
  <c r="CN26" i="1"/>
  <c r="CX26" i="1"/>
  <c r="CQ35" i="1"/>
  <c r="DD35" i="1"/>
  <c r="CS35" i="1"/>
  <c r="DC35" i="1"/>
  <c r="CP50" i="1"/>
  <c r="CU46" i="1"/>
  <c r="DJ46" i="1"/>
  <c r="DG46" i="1"/>
  <c r="DM46" i="1"/>
  <c r="DK46" i="1"/>
  <c r="DB46" i="1"/>
  <c r="DI46" i="1"/>
  <c r="CP34" i="1"/>
  <c r="CN16" i="1"/>
  <c r="CP16" i="1"/>
  <c r="DC52" i="1"/>
  <c r="CS52" i="1"/>
  <c r="DD52" i="1"/>
  <c r="CP32" i="1"/>
  <c r="CQ32" i="1"/>
  <c r="CQ23" i="1"/>
  <c r="CS23" i="1"/>
  <c r="DD23" i="1"/>
  <c r="DC23" i="1"/>
  <c r="CX34" i="1"/>
  <c r="DD9" i="1"/>
  <c r="DC9" i="1"/>
  <c r="CS9" i="1"/>
  <c r="CX12" i="1"/>
  <c r="CP12" i="1"/>
  <c r="CQ52" i="1"/>
  <c r="DD13" i="1"/>
  <c r="DC13" i="1"/>
  <c r="CS13" i="1"/>
  <c r="CN49" i="1"/>
  <c r="CX49" i="1"/>
  <c r="DN15" i="1"/>
  <c r="DH15" i="1"/>
  <c r="CJ15" i="1"/>
  <c r="CL15" i="1"/>
  <c r="DN18" i="1"/>
  <c r="DH18" i="1"/>
  <c r="CJ18" i="1"/>
  <c r="CL18" i="1"/>
  <c r="CL39" i="1"/>
  <c r="CQ20" i="1"/>
  <c r="DD20" i="1"/>
  <c r="CS20" i="1"/>
  <c r="DC20" i="1"/>
  <c r="CN8" i="1"/>
  <c r="CN27" i="1"/>
  <c r="CN22" i="1"/>
  <c r="CL34" i="1"/>
  <c r="CL50" i="1"/>
  <c r="CX50" i="1"/>
  <c r="CN10" i="1"/>
  <c r="CN17" i="1"/>
  <c r="CX17" i="1"/>
  <c r="DN19" i="1"/>
  <c r="DH19" i="1"/>
  <c r="CJ19" i="1"/>
  <c r="CN36" i="1"/>
  <c r="CX36" i="1"/>
  <c r="CL25" i="1"/>
  <c r="CN25" i="1"/>
  <c r="CX25" i="1"/>
  <c r="CN53" i="1"/>
  <c r="CX53" i="1"/>
  <c r="CN7" i="1"/>
  <c r="CX7" i="1"/>
  <c r="CN39" i="1"/>
  <c r="CX39" i="1"/>
  <c r="CS48" i="1"/>
  <c r="DD48" i="1"/>
  <c r="DC48" i="1"/>
  <c r="CX8" i="1"/>
  <c r="CX31" i="1"/>
  <c r="DN11" i="1"/>
  <c r="DH11" i="1"/>
  <c r="CJ11" i="1"/>
  <c r="CL11" i="1"/>
  <c r="CN21" i="1"/>
  <c r="CX21" i="1"/>
  <c r="CP44" i="1"/>
  <c r="CQ44" i="1"/>
  <c r="DH14" i="1"/>
  <c r="DN14" i="1"/>
  <c r="CJ14" i="1"/>
  <c r="CL14" i="1"/>
  <c r="CS28" i="1"/>
  <c r="DC28" i="1"/>
  <c r="DN42" i="1"/>
  <c r="DH42" i="1"/>
  <c r="CJ42" i="1"/>
  <c r="CL42" i="1"/>
  <c r="CL21" i="1"/>
  <c r="CL8" i="1"/>
  <c r="CN38" i="1"/>
  <c r="CP38" i="1"/>
  <c r="CU24" i="1"/>
  <c r="DB24" i="1"/>
  <c r="DK24" i="1"/>
  <c r="DD5" i="1"/>
  <c r="DC5" i="1"/>
  <c r="CS5" i="1"/>
  <c r="CN51" i="1"/>
  <c r="CL26" i="1"/>
  <c r="CL38" i="1"/>
  <c r="CL43" i="1"/>
  <c r="CN43" i="1"/>
  <c r="CX37" i="1"/>
  <c r="CJ30" i="1"/>
  <c r="CL30" i="1"/>
  <c r="DH30" i="1"/>
  <c r="DN30" i="1"/>
  <c r="DN4" i="1"/>
  <c r="CJ4" i="1"/>
  <c r="DH4" i="1"/>
  <c r="CP33" i="1"/>
  <c r="CQ33" i="1"/>
  <c r="CX44" i="1"/>
  <c r="CX33" i="1"/>
  <c r="CN54" i="1"/>
  <c r="CN40" i="1"/>
  <c r="CP40" i="1"/>
  <c r="CL35" i="1"/>
  <c r="CX35" i="1"/>
  <c r="CL16" i="1"/>
  <c r="CQ13" i="1"/>
  <c r="CQ6" i="1"/>
  <c r="CS6" i="1"/>
  <c r="DC6" i="1"/>
  <c r="DD6" i="1"/>
  <c r="CN45" i="1"/>
  <c r="CX45" i="1"/>
  <c r="CN47" i="1"/>
  <c r="CX47" i="1"/>
  <c r="CN41" i="1"/>
  <c r="CX23" i="1"/>
  <c r="CL6" i="1"/>
  <c r="CX6" i="1"/>
  <c r="CX28" i="1"/>
  <c r="CQ28" i="1"/>
  <c r="CX16" i="1"/>
  <c r="CX20" i="1"/>
  <c r="CP41" i="1"/>
  <c r="CQ41" i="1"/>
  <c r="CP54" i="1"/>
  <c r="CP43" i="1"/>
  <c r="CU5" i="1"/>
  <c r="DJ5" i="1"/>
  <c r="DB5" i="1"/>
  <c r="DK5" i="1"/>
  <c r="CU48" i="1"/>
  <c r="DJ48" i="1"/>
  <c r="DK48" i="1"/>
  <c r="DB48" i="1"/>
  <c r="DI48" i="1"/>
  <c r="CP17" i="1"/>
  <c r="CP22" i="1"/>
  <c r="CP8" i="1"/>
  <c r="CQ8" i="1"/>
  <c r="CX22" i="1"/>
  <c r="CP49" i="1"/>
  <c r="CQ49" i="1"/>
  <c r="DD12" i="1"/>
  <c r="CS12" i="1"/>
  <c r="DC12" i="1"/>
  <c r="DK52" i="1"/>
  <c r="CU52" i="1"/>
  <c r="DM52" i="1"/>
  <c r="DB52" i="1"/>
  <c r="DI52" i="1"/>
  <c r="DJ52" i="1"/>
  <c r="DQ46" i="1"/>
  <c r="DP46" i="1"/>
  <c r="DO46" i="1"/>
  <c r="CN29" i="1"/>
  <c r="CX29" i="1"/>
  <c r="CP45" i="1"/>
  <c r="CQ45" i="1"/>
  <c r="DC33" i="1"/>
  <c r="CS33" i="1"/>
  <c r="DD33" i="1"/>
  <c r="CN30" i="1"/>
  <c r="CX30" i="1"/>
  <c r="CX43" i="1"/>
  <c r="CX40" i="1"/>
  <c r="CN42" i="1"/>
  <c r="CX42" i="1"/>
  <c r="DK28" i="1"/>
  <c r="CU28" i="1"/>
  <c r="DI28" i="1"/>
  <c r="DB28" i="1"/>
  <c r="CX38" i="1"/>
  <c r="CP7" i="1"/>
  <c r="CQ7" i="1"/>
  <c r="CL19" i="1"/>
  <c r="CN19" i="1"/>
  <c r="CX54" i="1"/>
  <c r="CQ16" i="1"/>
  <c r="DD16" i="1"/>
  <c r="CS16" i="1"/>
  <c r="DC16" i="1"/>
  <c r="DB35" i="1"/>
  <c r="CU35" i="1"/>
  <c r="DM35" i="1"/>
  <c r="DK35" i="1"/>
  <c r="CP26" i="1"/>
  <c r="CQ26" i="1"/>
  <c r="CL4" i="1"/>
  <c r="CN4" i="1"/>
  <c r="CX4" i="1"/>
  <c r="DJ24" i="1"/>
  <c r="DG24" i="1"/>
  <c r="DM24" i="1"/>
  <c r="CN14" i="1"/>
  <c r="CX14" i="1"/>
  <c r="DD44" i="1"/>
  <c r="CS44" i="1"/>
  <c r="DC44" i="1"/>
  <c r="CP39" i="1"/>
  <c r="CP25" i="1"/>
  <c r="CQ25" i="1"/>
  <c r="CP36" i="1"/>
  <c r="CX27" i="1"/>
  <c r="CP27" i="1"/>
  <c r="DK20" i="1"/>
  <c r="CU20" i="1"/>
  <c r="DJ20" i="1"/>
  <c r="DB20" i="1"/>
  <c r="CN15" i="1"/>
  <c r="CP15" i="1"/>
  <c r="CX15" i="1"/>
  <c r="DB13" i="1"/>
  <c r="CU13" i="1"/>
  <c r="DJ13" i="1"/>
  <c r="DK13" i="1"/>
  <c r="DI13" i="1"/>
  <c r="DB23" i="1"/>
  <c r="CU23" i="1"/>
  <c r="DJ23" i="1"/>
  <c r="DK23" i="1"/>
  <c r="CS32" i="1"/>
  <c r="DC32" i="1"/>
  <c r="DD32" i="1"/>
  <c r="DD34" i="1"/>
  <c r="DC34" i="1"/>
  <c r="CS34" i="1"/>
  <c r="DD50" i="1"/>
  <c r="DC50" i="1"/>
  <c r="CS50" i="1"/>
  <c r="CX41" i="1"/>
  <c r="CP47" i="1"/>
  <c r="CQ47" i="1"/>
  <c r="CU6" i="1"/>
  <c r="DJ6" i="1"/>
  <c r="DB6" i="1"/>
  <c r="DK6" i="1"/>
  <c r="DM6" i="1"/>
  <c r="CQ40" i="1"/>
  <c r="DD40" i="1"/>
  <c r="CS40" i="1"/>
  <c r="DC40" i="1"/>
  <c r="CP51" i="1"/>
  <c r="CQ51" i="1"/>
  <c r="DI24" i="1"/>
  <c r="CQ38" i="1"/>
  <c r="DD38" i="1"/>
  <c r="DC38" i="1"/>
  <c r="CS38" i="1"/>
  <c r="CP21" i="1"/>
  <c r="CN11" i="1"/>
  <c r="CP11" i="1"/>
  <c r="DG52" i="1"/>
  <c r="CX51" i="1"/>
  <c r="CP53" i="1"/>
  <c r="CP10" i="1"/>
  <c r="CX10" i="1"/>
  <c r="CN18" i="1"/>
  <c r="CX18" i="1"/>
  <c r="CQ12" i="1"/>
  <c r="DB9" i="1"/>
  <c r="DK9" i="1"/>
  <c r="CU9" i="1"/>
  <c r="DI9" i="1"/>
  <c r="CQ34" i="1"/>
  <c r="CQ50" i="1"/>
  <c r="DC31" i="1"/>
  <c r="DD31" i="1"/>
  <c r="CS31" i="1"/>
  <c r="CL29" i="1"/>
  <c r="CQ37" i="1"/>
  <c r="DD37" i="1"/>
  <c r="DC37" i="1"/>
  <c r="CS37" i="1"/>
  <c r="DG6" i="1"/>
  <c r="DG20" i="1"/>
  <c r="DG28" i="1"/>
  <c r="DI5" i="1"/>
  <c r="DG5" i="1"/>
  <c r="DM5" i="1"/>
  <c r="DB37" i="1"/>
  <c r="CU37" i="1"/>
  <c r="DJ37" i="1"/>
  <c r="DK37" i="1"/>
  <c r="DD21" i="1"/>
  <c r="DC21" i="1"/>
  <c r="CS21" i="1"/>
  <c r="DB50" i="1"/>
  <c r="CU50" i="1"/>
  <c r="DI50" i="1"/>
  <c r="DK50" i="1"/>
  <c r="DB34" i="1"/>
  <c r="CU34" i="1"/>
  <c r="DJ34" i="1"/>
  <c r="DK34" i="1"/>
  <c r="DP20" i="1"/>
  <c r="DQ20" i="1"/>
  <c r="DD39" i="1"/>
  <c r="CS39" i="1"/>
  <c r="DC39" i="1"/>
  <c r="DP28" i="1"/>
  <c r="DQ28" i="1"/>
  <c r="DB33" i="1"/>
  <c r="DK33" i="1"/>
  <c r="CU33" i="1"/>
  <c r="DD22" i="1"/>
  <c r="DC22" i="1"/>
  <c r="CS22" i="1"/>
  <c r="DM9" i="1"/>
  <c r="DJ9" i="1"/>
  <c r="DG9" i="1"/>
  <c r="DG23" i="1"/>
  <c r="CQ53" i="1"/>
  <c r="CS53" i="1"/>
  <c r="DD53" i="1"/>
  <c r="DC53" i="1"/>
  <c r="CX11" i="1"/>
  <c r="DG48" i="1"/>
  <c r="DI6" i="1"/>
  <c r="DD47" i="1"/>
  <c r="DC47" i="1"/>
  <c r="CS47" i="1"/>
  <c r="DM23" i="1"/>
  <c r="DM13" i="1"/>
  <c r="DI20" i="1"/>
  <c r="DM20" i="1"/>
  <c r="DO20" i="1"/>
  <c r="CS25" i="1"/>
  <c r="DC25" i="1"/>
  <c r="DD25" i="1"/>
  <c r="CP4" i="1"/>
  <c r="CQ4" i="1"/>
  <c r="DD7" i="1"/>
  <c r="CS7" i="1"/>
  <c r="DC7" i="1"/>
  <c r="CP29" i="1"/>
  <c r="CQ29" i="1"/>
  <c r="CQ22" i="1"/>
  <c r="DM48" i="1"/>
  <c r="CQ43" i="1"/>
  <c r="CS43" i="1"/>
  <c r="DD43" i="1"/>
  <c r="DC43" i="1"/>
  <c r="DG13" i="1"/>
  <c r="CQ11" i="1"/>
  <c r="DD11" i="1"/>
  <c r="DC11" i="1"/>
  <c r="CS11" i="1"/>
  <c r="DB38" i="1"/>
  <c r="CU38" i="1"/>
  <c r="DM38" i="1"/>
  <c r="DK38" i="1"/>
  <c r="CU32" i="1"/>
  <c r="DJ32" i="1"/>
  <c r="DB32" i="1"/>
  <c r="DK32" i="1"/>
  <c r="DD27" i="1"/>
  <c r="CS27" i="1"/>
  <c r="DC27" i="1"/>
  <c r="DD36" i="1"/>
  <c r="CS36" i="1"/>
  <c r="DC36" i="1"/>
  <c r="DQ24" i="1"/>
  <c r="DO24" i="1"/>
  <c r="DP24" i="1"/>
  <c r="DJ35" i="1"/>
  <c r="DG35" i="1"/>
  <c r="DO35" i="1"/>
  <c r="DI35" i="1"/>
  <c r="CU16" i="1"/>
  <c r="DJ16" i="1"/>
  <c r="DB16" i="1"/>
  <c r="DK16" i="1"/>
  <c r="DM16" i="1"/>
  <c r="CX19" i="1"/>
  <c r="CP19" i="1"/>
  <c r="DD49" i="1"/>
  <c r="CS49" i="1"/>
  <c r="DC49" i="1"/>
  <c r="DD8" i="1"/>
  <c r="CS8" i="1"/>
  <c r="DC8" i="1"/>
  <c r="DO5" i="1"/>
  <c r="DP5" i="1"/>
  <c r="DQ5" i="1"/>
  <c r="DD41" i="1"/>
  <c r="CS41" i="1"/>
  <c r="DC41" i="1"/>
  <c r="DG37" i="1"/>
  <c r="DB31" i="1"/>
  <c r="CU31" i="1"/>
  <c r="DJ31" i="1"/>
  <c r="DK31" i="1"/>
  <c r="DG31" i="1"/>
  <c r="DI31" i="1"/>
  <c r="DM31" i="1"/>
  <c r="CP18" i="1"/>
  <c r="CQ18" i="1"/>
  <c r="CQ10" i="1"/>
  <c r="DD10" i="1"/>
  <c r="CS10" i="1"/>
  <c r="DC10" i="1"/>
  <c r="DQ52" i="1"/>
  <c r="DO52" i="1"/>
  <c r="DP52" i="1"/>
  <c r="CQ21" i="1"/>
  <c r="DD51" i="1"/>
  <c r="DC51" i="1"/>
  <c r="CS51" i="1"/>
  <c r="DB40" i="1"/>
  <c r="CU40" i="1"/>
  <c r="DJ40" i="1"/>
  <c r="DK40" i="1"/>
  <c r="DM40" i="1"/>
  <c r="DO6" i="1"/>
  <c r="DP6" i="1"/>
  <c r="DQ6" i="1"/>
  <c r="DG32" i="1"/>
  <c r="DI23" i="1"/>
  <c r="CQ15" i="1"/>
  <c r="DD15" i="1"/>
  <c r="DC15" i="1"/>
  <c r="CS15" i="1"/>
  <c r="CQ27" i="1"/>
  <c r="CQ36" i="1"/>
  <c r="CQ39" i="1"/>
  <c r="DB44" i="1"/>
  <c r="CU44" i="1"/>
  <c r="DJ44" i="1"/>
  <c r="DK44" i="1"/>
  <c r="DI44" i="1"/>
  <c r="CP14" i="1"/>
  <c r="CQ14" i="1"/>
  <c r="DD26" i="1"/>
  <c r="CS26" i="1"/>
  <c r="DC26" i="1"/>
  <c r="DJ28" i="1"/>
  <c r="DM28" i="1"/>
  <c r="DO28" i="1"/>
  <c r="CP42" i="1"/>
  <c r="CP30" i="1"/>
  <c r="CS45" i="1"/>
  <c r="DD45" i="1"/>
  <c r="DC45" i="1"/>
  <c r="DB12" i="1"/>
  <c r="CU12" i="1"/>
  <c r="DJ12" i="1"/>
  <c r="DK12" i="1"/>
  <c r="CQ17" i="1"/>
  <c r="DC17" i="1"/>
  <c r="DD17" i="1"/>
  <c r="CS17" i="1"/>
  <c r="CQ54" i="1"/>
  <c r="CS54" i="1"/>
  <c r="DD54" i="1"/>
  <c r="DC54" i="1"/>
  <c r="DI40" i="1"/>
  <c r="DM37" i="1"/>
  <c r="DG16" i="1"/>
  <c r="DI16" i="1"/>
  <c r="DI32" i="1"/>
  <c r="DC30" i="1"/>
  <c r="DD30" i="1"/>
  <c r="CS30" i="1"/>
  <c r="DB36" i="1"/>
  <c r="CU36" i="1"/>
  <c r="DJ36" i="1"/>
  <c r="DM36" i="1"/>
  <c r="DK36" i="1"/>
  <c r="DB27" i="1"/>
  <c r="CU27" i="1"/>
  <c r="DJ27" i="1"/>
  <c r="DK27" i="1"/>
  <c r="CU11" i="1"/>
  <c r="DJ11" i="1"/>
  <c r="DB11" i="1"/>
  <c r="DK11" i="1"/>
  <c r="DJ33" i="1"/>
  <c r="DG33" i="1"/>
  <c r="CU39" i="1"/>
  <c r="DJ39" i="1"/>
  <c r="DB39" i="1"/>
  <c r="DK39" i="1"/>
  <c r="DM39" i="1"/>
  <c r="DI39" i="1"/>
  <c r="CU21" i="1"/>
  <c r="DJ21" i="1"/>
  <c r="DB21" i="1"/>
  <c r="DK21" i="1"/>
  <c r="DM21" i="1"/>
  <c r="DI21" i="1"/>
  <c r="DI12" i="1"/>
  <c r="DB45" i="1"/>
  <c r="CU45" i="1"/>
  <c r="DJ45" i="1"/>
  <c r="DK45" i="1"/>
  <c r="DM45" i="1"/>
  <c r="DI45" i="1"/>
  <c r="DP31" i="1"/>
  <c r="DO31" i="1"/>
  <c r="DQ31" i="1"/>
  <c r="CQ19" i="1"/>
  <c r="DC19" i="1"/>
  <c r="DD19" i="1"/>
  <c r="CS19" i="1"/>
  <c r="DQ35" i="1"/>
  <c r="DP35" i="1"/>
  <c r="CU7" i="1"/>
  <c r="DJ7" i="1"/>
  <c r="DB7" i="1"/>
  <c r="DK7" i="1"/>
  <c r="DI7" i="1"/>
  <c r="DO23" i="1"/>
  <c r="DQ23" i="1"/>
  <c r="DP23" i="1"/>
  <c r="DO37" i="1"/>
  <c r="DI11" i="1"/>
  <c r="DB54" i="1"/>
  <c r="CU54" i="1"/>
  <c r="DJ54" i="1"/>
  <c r="DK54" i="1"/>
  <c r="DM54" i="1"/>
  <c r="DG45" i="1"/>
  <c r="CS14" i="1"/>
  <c r="DC14" i="1"/>
  <c r="DD14" i="1"/>
  <c r="DG54" i="1"/>
  <c r="DM12" i="1"/>
  <c r="CQ30" i="1"/>
  <c r="CU26" i="1"/>
  <c r="DB26" i="1"/>
  <c r="DM26" i="1"/>
  <c r="DK26" i="1"/>
  <c r="DI26" i="1"/>
  <c r="DM44" i="1"/>
  <c r="DG40" i="1"/>
  <c r="CU8" i="1"/>
  <c r="DB8" i="1"/>
  <c r="DK8" i="1"/>
  <c r="DM8" i="1"/>
  <c r="DI8" i="1"/>
  <c r="DB49" i="1"/>
  <c r="CU49" i="1"/>
  <c r="DM49" i="1"/>
  <c r="DK49" i="1"/>
  <c r="DM32" i="1"/>
  <c r="DO32" i="1"/>
  <c r="DG11" i="1"/>
  <c r="CU53" i="1"/>
  <c r="DM53" i="1"/>
  <c r="DB53" i="1"/>
  <c r="DK53" i="1"/>
  <c r="DM33" i="1"/>
  <c r="DG21" i="1"/>
  <c r="DI37" i="1"/>
  <c r="DG12" i="1"/>
  <c r="DB15" i="1"/>
  <c r="CU15" i="1"/>
  <c r="DJ15" i="1"/>
  <c r="DK15" i="1"/>
  <c r="DB41" i="1"/>
  <c r="CU41" i="1"/>
  <c r="DJ41" i="1"/>
  <c r="DK41" i="1"/>
  <c r="DO13" i="1"/>
  <c r="DQ13" i="1"/>
  <c r="DP13" i="1"/>
  <c r="CU43" i="1"/>
  <c r="DJ43" i="1"/>
  <c r="DB43" i="1"/>
  <c r="DK43" i="1"/>
  <c r="DI43" i="1"/>
  <c r="DD4" i="1"/>
  <c r="CS4" i="1"/>
  <c r="DC4" i="1"/>
  <c r="CU25" i="1"/>
  <c r="DG25" i="1"/>
  <c r="DB25" i="1"/>
  <c r="DK25" i="1"/>
  <c r="DI25" i="1"/>
  <c r="CU17" i="1"/>
  <c r="DB17" i="1"/>
  <c r="DK17" i="1"/>
  <c r="DM17" i="1"/>
  <c r="DI17" i="1"/>
  <c r="DP32" i="1"/>
  <c r="DQ32" i="1"/>
  <c r="DB51" i="1"/>
  <c r="DK51" i="1"/>
  <c r="CU51" i="1"/>
  <c r="DM51" i="1"/>
  <c r="DP37" i="1"/>
  <c r="DQ37" i="1"/>
  <c r="DI38" i="1"/>
  <c r="DJ38" i="1"/>
  <c r="DI34" i="1"/>
  <c r="DM50" i="1"/>
  <c r="DJ50" i="1"/>
  <c r="DO16" i="1"/>
  <c r="DQ16" i="1"/>
  <c r="DP16" i="1"/>
  <c r="CQ42" i="1"/>
  <c r="DD42" i="1"/>
  <c r="DC42" i="1"/>
  <c r="CS42" i="1"/>
  <c r="DG34" i="1"/>
  <c r="CU10" i="1"/>
  <c r="DM10" i="1"/>
  <c r="DB10" i="1"/>
  <c r="DK10" i="1"/>
  <c r="DD18" i="1"/>
  <c r="CS18" i="1"/>
  <c r="DC18" i="1"/>
  <c r="DG36" i="1"/>
  <c r="DD29" i="1"/>
  <c r="DC29" i="1"/>
  <c r="CS29" i="1"/>
  <c r="DB47" i="1"/>
  <c r="CU47" i="1"/>
  <c r="DK47" i="1"/>
  <c r="DP48" i="1"/>
  <c r="DQ48" i="1"/>
  <c r="DO48" i="1"/>
  <c r="DQ9" i="1"/>
  <c r="DO9" i="1"/>
  <c r="DP9" i="1"/>
  <c r="DB22" i="1"/>
  <c r="CU22" i="1"/>
  <c r="DK22" i="1"/>
  <c r="DI22" i="1"/>
  <c r="DI33" i="1"/>
  <c r="DG39" i="1"/>
  <c r="DM34" i="1"/>
  <c r="DG50" i="1"/>
  <c r="DG38" i="1"/>
  <c r="DG44" i="1"/>
  <c r="DG41" i="1"/>
  <c r="DI10" i="1"/>
  <c r="DI41" i="1"/>
  <c r="DI53" i="1"/>
  <c r="DM41" i="1"/>
  <c r="DB29" i="1"/>
  <c r="CU29" i="1"/>
  <c r="DK29" i="1"/>
  <c r="CU18" i="1"/>
  <c r="DJ18" i="1"/>
  <c r="DB18" i="1"/>
  <c r="DK18" i="1"/>
  <c r="DM18" i="1"/>
  <c r="DJ47" i="1"/>
  <c r="DG47" i="1"/>
  <c r="DJ51" i="1"/>
  <c r="DG51" i="1"/>
  <c r="DQ54" i="1"/>
  <c r="DP54" i="1"/>
  <c r="DO54" i="1"/>
  <c r="DB14" i="1"/>
  <c r="CU14" i="1"/>
  <c r="DJ14" i="1"/>
  <c r="DK14" i="1"/>
  <c r="DB19" i="1"/>
  <c r="CU19" i="1"/>
  <c r="DI19" i="1"/>
  <c r="DK19" i="1"/>
  <c r="DG15" i="1"/>
  <c r="DQ38" i="1"/>
  <c r="DP38" i="1"/>
  <c r="DO38" i="1"/>
  <c r="DM47" i="1"/>
  <c r="DG27" i="1"/>
  <c r="DO34" i="1"/>
  <c r="DQ34" i="1"/>
  <c r="DP34" i="1"/>
  <c r="DI51" i="1"/>
  <c r="DJ17" i="1"/>
  <c r="DG17" i="1"/>
  <c r="DM25" i="1"/>
  <c r="DO25" i="1"/>
  <c r="DJ25" i="1"/>
  <c r="DG7" i="1"/>
  <c r="DJ8" i="1"/>
  <c r="DG8" i="1"/>
  <c r="DI54" i="1"/>
  <c r="DM7" i="1"/>
  <c r="DM27" i="1"/>
  <c r="DO27" i="1"/>
  <c r="DI36" i="1"/>
  <c r="DP50" i="1"/>
  <c r="DQ50" i="1"/>
  <c r="DO50" i="1"/>
  <c r="DP36" i="1"/>
  <c r="DO36" i="1"/>
  <c r="DQ36" i="1"/>
  <c r="DQ21" i="1"/>
  <c r="DP21" i="1"/>
  <c r="DO21" i="1"/>
  <c r="DQ11" i="1"/>
  <c r="DP11" i="1"/>
  <c r="DQ40" i="1"/>
  <c r="DO40" i="1"/>
  <c r="DP40" i="1"/>
  <c r="DP33" i="1"/>
  <c r="DO33" i="1"/>
  <c r="DQ33" i="1"/>
  <c r="DP25" i="1"/>
  <c r="DQ25" i="1"/>
  <c r="DQ41" i="1"/>
  <c r="DP41" i="1"/>
  <c r="DO41" i="1"/>
  <c r="DB42" i="1"/>
  <c r="CU42" i="1"/>
  <c r="DM42" i="1"/>
  <c r="DK42" i="1"/>
  <c r="DM43" i="1"/>
  <c r="DM15" i="1"/>
  <c r="DJ49" i="1"/>
  <c r="DG49" i="1"/>
  <c r="CU30" i="1"/>
  <c r="DB30" i="1"/>
  <c r="DK30" i="1"/>
  <c r="DI30" i="1"/>
  <c r="DO44" i="1"/>
  <c r="DP44" i="1"/>
  <c r="DQ44" i="1"/>
  <c r="DO39" i="1"/>
  <c r="DP39" i="1"/>
  <c r="DQ39" i="1"/>
  <c r="DM22" i="1"/>
  <c r="DJ22" i="1"/>
  <c r="DG22" i="1"/>
  <c r="DI47" i="1"/>
  <c r="DG18" i="1"/>
  <c r="DJ10" i="1"/>
  <c r="DG10" i="1"/>
  <c r="CU4" i="1"/>
  <c r="DM4" i="1"/>
  <c r="DB4" i="1"/>
  <c r="DK4" i="1"/>
  <c r="DI4" i="1"/>
  <c r="DI15" i="1"/>
  <c r="DO12" i="1"/>
  <c r="DQ12" i="1"/>
  <c r="DP12" i="1"/>
  <c r="DJ53" i="1"/>
  <c r="DG53" i="1"/>
  <c r="DI49" i="1"/>
  <c r="DJ26" i="1"/>
  <c r="DG26" i="1"/>
  <c r="DG14" i="1"/>
  <c r="DP45" i="1"/>
  <c r="DO45" i="1"/>
  <c r="DQ45" i="1"/>
  <c r="DM11" i="1"/>
  <c r="DO11" i="1"/>
  <c r="DI27" i="1"/>
  <c r="DG43" i="1"/>
  <c r="DI18" i="1"/>
  <c r="DO10" i="1"/>
  <c r="DQ10" i="1"/>
  <c r="DP10" i="1"/>
  <c r="DQ17" i="1"/>
  <c r="DP17" i="1"/>
  <c r="DO17" i="1"/>
  <c r="DO15" i="1"/>
  <c r="DQ15" i="1"/>
  <c r="DP15" i="1"/>
  <c r="DJ30" i="1"/>
  <c r="DG30" i="1"/>
  <c r="DI29" i="1"/>
  <c r="DJ29" i="1"/>
  <c r="DQ43" i="1"/>
  <c r="DO43" i="1"/>
  <c r="DP43" i="1"/>
  <c r="DJ4" i="1"/>
  <c r="DG4" i="1"/>
  <c r="DP8" i="1"/>
  <c r="DO8" i="1"/>
  <c r="DQ8" i="1"/>
  <c r="DG29" i="1"/>
  <c r="DM14" i="1"/>
  <c r="DO14" i="1"/>
  <c r="DM29" i="1"/>
  <c r="DO22" i="1"/>
  <c r="DP22" i="1"/>
  <c r="DQ22" i="1"/>
  <c r="DJ19" i="1"/>
  <c r="DG19" i="1"/>
  <c r="DO47" i="1"/>
  <c r="DP47" i="1"/>
  <c r="DQ47" i="1"/>
  <c r="DQ14" i="1"/>
  <c r="DP14" i="1"/>
  <c r="DQ53" i="1"/>
  <c r="DP53" i="1"/>
  <c r="DO53" i="1"/>
  <c r="DJ42" i="1"/>
  <c r="DG42" i="1"/>
  <c r="DP7" i="1"/>
  <c r="DQ7" i="1"/>
  <c r="DO7" i="1"/>
  <c r="DQ26" i="1"/>
  <c r="DP26" i="1"/>
  <c r="DO26" i="1"/>
  <c r="DQ18" i="1"/>
  <c r="DO18" i="1"/>
  <c r="DP18" i="1"/>
  <c r="DM30" i="1"/>
  <c r="DO49" i="1"/>
  <c r="DP49" i="1"/>
  <c r="DQ49" i="1"/>
  <c r="DI42" i="1"/>
  <c r="DP27" i="1"/>
  <c r="DQ27" i="1"/>
  <c r="DM19" i="1"/>
  <c r="DI14" i="1"/>
  <c r="DQ51" i="1"/>
  <c r="DO51" i="1"/>
  <c r="DP51" i="1"/>
  <c r="DP4" i="1"/>
  <c r="DQ4" i="1"/>
  <c r="DO4" i="1"/>
  <c r="DQ42" i="1"/>
  <c r="DP42" i="1"/>
  <c r="DO42" i="1"/>
  <c r="DO30" i="1"/>
  <c r="DQ30" i="1"/>
  <c r="DP30" i="1"/>
  <c r="DQ29" i="1"/>
  <c r="DP29" i="1"/>
  <c r="DO29" i="1"/>
  <c r="DP19" i="1"/>
  <c r="DQ19" i="1"/>
  <c r="DO19" i="1"/>
</calcChain>
</file>

<file path=xl/sharedStrings.xml><?xml version="1.0" encoding="utf-8"?>
<sst xmlns="http://schemas.openxmlformats.org/spreadsheetml/2006/main" count="211" uniqueCount="112">
  <si>
    <t xml:space="preserve">  Na2O</t>
  </si>
  <si>
    <t xml:space="preserve">  MgO</t>
  </si>
  <si>
    <t xml:space="preserve">  Al2O3</t>
  </si>
  <si>
    <t xml:space="preserve">  SiO2</t>
  </si>
  <si>
    <t xml:space="preserve">  K2O</t>
  </si>
  <si>
    <t xml:space="preserve">  CaO</t>
  </si>
  <si>
    <t xml:space="preserve">  TiO2</t>
  </si>
  <si>
    <t xml:space="preserve">  Cr2O3</t>
  </si>
  <si>
    <t xml:space="preserve">  MnO</t>
  </si>
  <si>
    <t xml:space="preserve">  FeO</t>
  </si>
  <si>
    <t>Total</t>
  </si>
  <si>
    <t>Na</t>
  </si>
  <si>
    <t>Mg</t>
  </si>
  <si>
    <t>Al</t>
  </si>
  <si>
    <t>Si</t>
  </si>
  <si>
    <t>K</t>
  </si>
  <si>
    <t>Ca</t>
  </si>
  <si>
    <t>Ti</t>
  </si>
  <si>
    <t>Mn</t>
  </si>
  <si>
    <t>Fe</t>
  </si>
  <si>
    <t>Mg#</t>
  </si>
  <si>
    <t>Na+K</t>
  </si>
  <si>
    <t>total</t>
  </si>
  <si>
    <t>Fe3+</t>
  </si>
  <si>
    <t>AlIV</t>
  </si>
  <si>
    <t>AlVI</t>
  </si>
  <si>
    <t>Cr</t>
  </si>
  <si>
    <t>Fe2+</t>
  </si>
  <si>
    <t>Mg/Mg+Fe2+</t>
  </si>
  <si>
    <t>Si*</t>
  </si>
  <si>
    <t>Mg*</t>
  </si>
  <si>
    <t>Total check</t>
  </si>
  <si>
    <t>Al#</t>
  </si>
  <si>
    <t>T</t>
  </si>
  <si>
    <t>P</t>
  </si>
  <si>
    <t>[6]Al*</t>
  </si>
  <si>
    <t>Mn*</t>
  </si>
  <si>
    <t>17DF10_02</t>
  </si>
  <si>
    <t>17DF10_03</t>
  </si>
  <si>
    <t>17DF10_04</t>
  </si>
  <si>
    <t>17DF10_05</t>
  </si>
  <si>
    <t>17DF10_06</t>
  </si>
  <si>
    <t>17DF10_07</t>
  </si>
  <si>
    <t>17DF10_08</t>
  </si>
  <si>
    <t>17DF10_09</t>
  </si>
  <si>
    <t>17DF10_10</t>
  </si>
  <si>
    <t>17DF10_11</t>
  </si>
  <si>
    <t>17DF10_12</t>
  </si>
  <si>
    <t>17DF10_13</t>
  </si>
  <si>
    <t>17DF10_14</t>
  </si>
  <si>
    <t>17DF10_16</t>
  </si>
  <si>
    <t>17DF10_17</t>
  </si>
  <si>
    <t>17DF11_01</t>
  </si>
  <si>
    <t>17DF11_02</t>
  </si>
  <si>
    <t>17DF11_03</t>
  </si>
  <si>
    <t>17DF11_04</t>
  </si>
  <si>
    <t>17DF11_05</t>
  </si>
  <si>
    <t>17DF11_06</t>
  </si>
  <si>
    <t>17DF11_07</t>
  </si>
  <si>
    <t>17DF11_08</t>
  </si>
  <si>
    <t>17DF11_09</t>
  </si>
  <si>
    <t>17DF12_01</t>
  </si>
  <si>
    <t>17DF12_02</t>
  </si>
  <si>
    <t>17DF12_03</t>
  </si>
  <si>
    <t>17DF12_04</t>
  </si>
  <si>
    <t>17DF12_05</t>
  </si>
  <si>
    <t>17DF12_06</t>
  </si>
  <si>
    <t>17DF12_07</t>
  </si>
  <si>
    <t>17DF13_01</t>
  </si>
  <si>
    <t>17DF13_02</t>
  </si>
  <si>
    <t>17DF13_03</t>
  </si>
  <si>
    <t>17DF13_04</t>
  </si>
  <si>
    <t>17DF13_05</t>
  </si>
  <si>
    <t>17DF13_06</t>
  </si>
  <si>
    <t>17DF13_07</t>
  </si>
  <si>
    <t>17DF13_08</t>
  </si>
  <si>
    <t>17DF13_09</t>
  </si>
  <si>
    <t>17DF13_10</t>
  </si>
  <si>
    <t>17SJ03_01</t>
  </si>
  <si>
    <t>17SJ03_02</t>
  </si>
  <si>
    <t>17SJ03_03</t>
  </si>
  <si>
    <t>17SJ03_04</t>
  </si>
  <si>
    <t>17SJ03_05</t>
  </si>
  <si>
    <t>17SJ03_06</t>
  </si>
  <si>
    <t>17SJ03_07</t>
  </si>
  <si>
    <t>17SJ03_08</t>
  </si>
  <si>
    <t>17SJ03_09</t>
  </si>
  <si>
    <t>17SJ03_10</t>
  </si>
  <si>
    <t>Trr</t>
  </si>
  <si>
    <t>Trd</t>
  </si>
  <si>
    <t>Tnd</t>
  </si>
  <si>
    <t>Unit</t>
  </si>
  <si>
    <t>Oxide wt. %</t>
  </si>
  <si>
    <t>Molar abundance (based on 23 O)</t>
  </si>
  <si>
    <t>O</t>
  </si>
  <si>
    <t>Sum</t>
  </si>
  <si>
    <t>Molar (normalized)</t>
  </si>
  <si>
    <t>Sum (cations)</t>
  </si>
  <si>
    <t>Ca (B site)</t>
  </si>
  <si>
    <t>Si+Al+Cr+Ti+Fe+Mg+Mn = 13</t>
  </si>
  <si>
    <t>Si+Al+Cr+Ti+Fe+Mg+Mn+Ca = 15</t>
  </si>
  <si>
    <t>Total Charge</t>
  </si>
  <si>
    <t>Final molar abundances</t>
  </si>
  <si>
    <t>T site</t>
  </si>
  <si>
    <t>C site</t>
  </si>
  <si>
    <t>B site</t>
  </si>
  <si>
    <t>A site</t>
  </si>
  <si>
    <t>Na+K (A Site)</t>
  </si>
  <si>
    <t>Ca+Na(B Site)</t>
  </si>
  <si>
    <t>Na (B site)</t>
  </si>
  <si>
    <t>Al (Total)</t>
  </si>
  <si>
    <t>Table S5: Amphibole major element chemistry and pressure estimates following Ridolfi,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</si>
</sst>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5" fontId="0" fillId="2" borderId="2" xfId="0" applyNumberFormat="1" applyFill="1" applyBorder="1"/>
    <xf numFmtId="165" fontId="0" fillId="2" borderId="0" xfId="0" applyNumberFormat="1" applyFill="1" applyBorder="1"/>
    <xf numFmtId="165" fontId="0" fillId="2" borderId="5" xfId="0" applyNumberFormat="1" applyFill="1" applyBorder="1"/>
    <xf numFmtId="165" fontId="0" fillId="3" borderId="2" xfId="0" applyNumberFormat="1" applyFill="1" applyBorder="1"/>
    <xf numFmtId="165" fontId="0" fillId="3" borderId="0" xfId="0" applyNumberFormat="1" applyFill="1" applyBorder="1"/>
    <xf numFmtId="165" fontId="0" fillId="3" borderId="5" xfId="0" applyNumberFormat="1" applyFill="1" applyBorder="1"/>
    <xf numFmtId="164" fontId="0" fillId="2" borderId="2" xfId="0" applyNumberFormat="1" applyFill="1" applyBorder="1"/>
    <xf numFmtId="164" fontId="0" fillId="2" borderId="0" xfId="0" applyNumberFormat="1" applyFill="1" applyBorder="1"/>
    <xf numFmtId="164" fontId="0" fillId="2" borderId="5" xfId="0" applyNumberFormat="1" applyFill="1" applyBorder="1"/>
    <xf numFmtId="164" fontId="0" fillId="3" borderId="2" xfId="0" applyNumberFormat="1" applyFill="1" applyBorder="1"/>
    <xf numFmtId="164" fontId="0" fillId="3" borderId="0" xfId="0" applyNumberFormat="1" applyFill="1" applyBorder="1"/>
    <xf numFmtId="164" fontId="0" fillId="3" borderId="5" xfId="0" applyNumberFormat="1" applyFill="1" applyBorder="1"/>
    <xf numFmtId="1" fontId="0" fillId="2" borderId="2" xfId="0" applyNumberFormat="1" applyFill="1" applyBorder="1"/>
    <xf numFmtId="1" fontId="0" fillId="2" borderId="0" xfId="0" applyNumberFormat="1" applyFill="1" applyBorder="1"/>
    <xf numFmtId="1" fontId="0" fillId="2" borderId="5" xfId="0" applyNumberFormat="1" applyFill="1" applyBorder="1"/>
    <xf numFmtId="1" fontId="0" fillId="3" borderId="2" xfId="0" applyNumberFormat="1" applyFill="1" applyBorder="1"/>
    <xf numFmtId="1" fontId="0" fillId="3" borderId="0" xfId="0" applyNumberFormat="1" applyFill="1" applyBorder="1"/>
    <xf numFmtId="1" fontId="0" fillId="3" borderId="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54"/>
  <sheetViews>
    <sheetView tabSelected="1" workbookViewId="0"/>
  </sheetViews>
  <sheetFormatPr baseColWidth="10" defaultColWidth="8.83203125" defaultRowHeight="14" x14ac:dyDescent="0"/>
  <cols>
    <col min="1" max="1" width="20" customWidth="1"/>
    <col min="2" max="2" width="11.5" style="13" customWidth="1"/>
    <col min="81" max="81" width="9.5" bestFit="1" customWidth="1"/>
    <col min="83" max="84" width="9.5" bestFit="1" customWidth="1"/>
    <col min="86" max="90" width="9.5" bestFit="1" customWidth="1"/>
    <col min="92" max="93" width="9.5" bestFit="1" customWidth="1"/>
    <col min="94" max="94" width="10.33203125" bestFit="1" customWidth="1"/>
    <col min="95" max="95" width="9.5" bestFit="1" customWidth="1"/>
    <col min="97" max="99" width="9.5" bestFit="1" customWidth="1"/>
    <col min="101" max="102" width="9.5" bestFit="1" customWidth="1"/>
    <col min="104" max="104" width="9.5" bestFit="1" customWidth="1"/>
    <col min="106" max="107" width="9.5" bestFit="1" customWidth="1"/>
    <col min="108" max="108" width="10.33203125" bestFit="1" customWidth="1"/>
    <col min="109" max="109" width="9.5" bestFit="1" customWidth="1"/>
    <col min="111" max="113" width="9.5" bestFit="1" customWidth="1"/>
    <col min="114" max="115" width="10.33203125" bestFit="1" customWidth="1"/>
    <col min="118" max="118" width="9.5" bestFit="1" customWidth="1"/>
    <col min="120" max="120" width="12.5" bestFit="1" customWidth="1"/>
    <col min="121" max="121" width="11.5" bestFit="1" customWidth="1"/>
  </cols>
  <sheetData>
    <row r="1" spans="1:121">
      <c r="A1" t="s">
        <v>111</v>
      </c>
    </row>
    <row r="2" spans="1:121">
      <c r="C2" t="s">
        <v>92</v>
      </c>
      <c r="P2" t="s">
        <v>93</v>
      </c>
      <c r="AA2" t="s">
        <v>96</v>
      </c>
      <c r="AP2" t="s">
        <v>99</v>
      </c>
      <c r="BA2" t="s">
        <v>100</v>
      </c>
      <c r="BO2" t="s">
        <v>102</v>
      </c>
    </row>
    <row r="3" spans="1:121" ht="15" thickBot="1">
      <c r="B3" s="13" t="s">
        <v>91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10</v>
      </c>
      <c r="P3" t="s">
        <v>94</v>
      </c>
      <c r="Q3" t="s">
        <v>11</v>
      </c>
      <c r="R3" t="s">
        <v>12</v>
      </c>
      <c r="S3" t="s">
        <v>13</v>
      </c>
      <c r="T3" t="s">
        <v>14</v>
      </c>
      <c r="U3" t="s">
        <v>15</v>
      </c>
      <c r="V3" t="s">
        <v>16</v>
      </c>
      <c r="W3" t="s">
        <v>17</v>
      </c>
      <c r="X3" t="s">
        <v>18</v>
      </c>
      <c r="Y3" t="s">
        <v>19</v>
      </c>
      <c r="Z3" t="s">
        <v>95</v>
      </c>
      <c r="AA3" t="s">
        <v>11</v>
      </c>
      <c r="AB3" t="s">
        <v>12</v>
      </c>
      <c r="AC3" t="s">
        <v>13</v>
      </c>
      <c r="AD3" t="s">
        <v>14</v>
      </c>
      <c r="AE3" t="s">
        <v>15</v>
      </c>
      <c r="AF3" t="s">
        <v>16</v>
      </c>
      <c r="AG3" t="s">
        <v>17</v>
      </c>
      <c r="AH3" t="s">
        <v>18</v>
      </c>
      <c r="AI3" t="s">
        <v>19</v>
      </c>
      <c r="AJ3" t="s">
        <v>97</v>
      </c>
      <c r="AL3" t="s">
        <v>20</v>
      </c>
      <c r="AM3" t="s">
        <v>21</v>
      </c>
      <c r="AN3" t="s">
        <v>98</v>
      </c>
      <c r="AP3" t="s">
        <v>22</v>
      </c>
      <c r="AQ3" t="s">
        <v>11</v>
      </c>
      <c r="AR3" t="s">
        <v>12</v>
      </c>
      <c r="AS3" t="s">
        <v>13</v>
      </c>
      <c r="AT3" t="s">
        <v>14</v>
      </c>
      <c r="AU3" t="s">
        <v>15</v>
      </c>
      <c r="AV3" t="s">
        <v>16</v>
      </c>
      <c r="AW3" t="s">
        <v>17</v>
      </c>
      <c r="AX3" t="s">
        <v>18</v>
      </c>
      <c r="AY3" t="s">
        <v>19</v>
      </c>
      <c r="BA3" t="s">
        <v>22</v>
      </c>
      <c r="BB3" t="s">
        <v>11</v>
      </c>
      <c r="BC3" t="s">
        <v>12</v>
      </c>
      <c r="BD3" t="s">
        <v>13</v>
      </c>
      <c r="BE3" t="s">
        <v>14</v>
      </c>
      <c r="BF3" t="s">
        <v>15</v>
      </c>
      <c r="BG3" t="s">
        <v>16</v>
      </c>
      <c r="BH3" t="s">
        <v>17</v>
      </c>
      <c r="BI3" t="s">
        <v>18</v>
      </c>
      <c r="BJ3" t="s">
        <v>19</v>
      </c>
      <c r="BL3" t="s">
        <v>101</v>
      </c>
      <c r="BO3" t="s">
        <v>11</v>
      </c>
      <c r="BP3" t="s">
        <v>12</v>
      </c>
      <c r="BQ3" t="s">
        <v>13</v>
      </c>
      <c r="BR3" t="s">
        <v>14</v>
      </c>
      <c r="BS3" t="s">
        <v>15</v>
      </c>
      <c r="BT3" t="s">
        <v>16</v>
      </c>
      <c r="BU3" t="s">
        <v>17</v>
      </c>
      <c r="BV3" t="s">
        <v>18</v>
      </c>
      <c r="BW3" t="s">
        <v>19</v>
      </c>
      <c r="BX3" t="s">
        <v>23</v>
      </c>
      <c r="BZ3" t="s">
        <v>14</v>
      </c>
      <c r="CA3" t="s">
        <v>24</v>
      </c>
      <c r="CB3" t="s">
        <v>17</v>
      </c>
      <c r="CC3" t="s">
        <v>103</v>
      </c>
      <c r="CE3" t="s">
        <v>25</v>
      </c>
      <c r="CF3" t="s">
        <v>17</v>
      </c>
      <c r="CG3" t="s">
        <v>26</v>
      </c>
      <c r="CH3" t="s">
        <v>23</v>
      </c>
      <c r="CI3" t="s">
        <v>12</v>
      </c>
      <c r="CJ3" t="s">
        <v>27</v>
      </c>
      <c r="CK3" t="s">
        <v>18</v>
      </c>
      <c r="CL3" t="s">
        <v>104</v>
      </c>
      <c r="CN3" t="s">
        <v>27</v>
      </c>
      <c r="CO3" t="s">
        <v>16</v>
      </c>
      <c r="CP3" t="s">
        <v>11</v>
      </c>
      <c r="CQ3" t="s">
        <v>105</v>
      </c>
      <c r="CS3" t="s">
        <v>11</v>
      </c>
      <c r="CT3" t="s">
        <v>15</v>
      </c>
      <c r="CU3" t="s">
        <v>106</v>
      </c>
      <c r="CW3" t="s">
        <v>14</v>
      </c>
      <c r="CX3" t="s">
        <v>28</v>
      </c>
      <c r="CZ3" t="s">
        <v>98</v>
      </c>
      <c r="DB3" t="s">
        <v>107</v>
      </c>
      <c r="DC3" t="s">
        <v>108</v>
      </c>
      <c r="DD3" t="s">
        <v>109</v>
      </c>
      <c r="DE3" t="s">
        <v>17</v>
      </c>
      <c r="DG3" t="s">
        <v>29</v>
      </c>
      <c r="DH3" t="s">
        <v>110</v>
      </c>
      <c r="DI3" t="s">
        <v>30</v>
      </c>
      <c r="DJ3" t="s">
        <v>35</v>
      </c>
      <c r="DK3" t="s">
        <v>36</v>
      </c>
      <c r="DM3" t="s">
        <v>31</v>
      </c>
      <c r="DN3" t="s">
        <v>32</v>
      </c>
      <c r="DP3" t="s">
        <v>33</v>
      </c>
      <c r="DQ3" t="s">
        <v>34</v>
      </c>
    </row>
    <row r="4" spans="1:121" s="2" customFormat="1">
      <c r="A4" s="1" t="s">
        <v>37</v>
      </c>
      <c r="B4" s="14" t="s">
        <v>88</v>
      </c>
      <c r="C4" s="20">
        <v>2.2999999999999998</v>
      </c>
      <c r="D4" s="20">
        <v>14.5</v>
      </c>
      <c r="E4" s="20">
        <v>8.9</v>
      </c>
      <c r="F4" s="20">
        <v>45.2</v>
      </c>
      <c r="G4" s="20">
        <v>0.8</v>
      </c>
      <c r="H4" s="20">
        <v>11.1</v>
      </c>
      <c r="I4" s="20">
        <v>2.2000000000000002</v>
      </c>
      <c r="J4" s="20">
        <v>0</v>
      </c>
      <c r="K4" s="20">
        <v>0.7</v>
      </c>
      <c r="L4" s="20">
        <v>12.9</v>
      </c>
      <c r="M4" s="20">
        <v>98.600000000000009</v>
      </c>
      <c r="P4" s="26">
        <f t="shared" ref="P4:P54" si="0">23/(0.5*Q4+R4+1.5*S4+2*T4+0.5*U4+V4+2*W4+X4+Y4)</f>
        <v>8.7984436950369851</v>
      </c>
      <c r="Q4" s="26">
        <v>7.4193548387096769E-2</v>
      </c>
      <c r="R4" s="26">
        <v>0.35980148883374691</v>
      </c>
      <c r="S4" s="26">
        <v>0.17457826598666143</v>
      </c>
      <c r="T4" s="26">
        <v>0.75220502579464144</v>
      </c>
      <c r="U4" s="26">
        <v>1.7017655817911086E-2</v>
      </c>
      <c r="V4" s="26">
        <v>0.19793152639087019</v>
      </c>
      <c r="W4" s="26">
        <v>2.7534418022528158E-2</v>
      </c>
      <c r="X4" s="26">
        <v>9.8730606488011269E-3</v>
      </c>
      <c r="Y4" s="26">
        <v>0.1795407098121086</v>
      </c>
      <c r="Z4" s="26">
        <f t="shared" ref="Z4:Z54" si="1">SUM(Q4:Y4)</f>
        <v>1.7926756996943658</v>
      </c>
      <c r="AA4" s="26">
        <f t="shared" ref="AA4:AI44" si="2">Q4*$P4</f>
        <v>0.65278775801887301</v>
      </c>
      <c r="AB4" s="26">
        <f t="shared" ref="AB4:AI17" si="3">R4*$P4</f>
        <v>3.1656931408942008</v>
      </c>
      <c r="AC4" s="26">
        <f t="shared" si="3"/>
        <v>1.5360170436608309</v>
      </c>
      <c r="AD4" s="26">
        <f t="shared" si="3"/>
        <v>6.6182335665779961</v>
      </c>
      <c r="AE4" s="26">
        <f t="shared" si="3"/>
        <v>0.14972888653540925</v>
      </c>
      <c r="AF4" s="26">
        <f t="shared" si="3"/>
        <v>1.7414893904227984</v>
      </c>
      <c r="AG4" s="26">
        <f t="shared" si="3"/>
        <v>0.24226002664682561</v>
      </c>
      <c r="AH4" s="26">
        <f t="shared" si="3"/>
        <v>8.6867568216162039E-2</v>
      </c>
      <c r="AI4" s="26">
        <f t="shared" si="3"/>
        <v>1.5796788262488117</v>
      </c>
      <c r="AJ4" s="26">
        <f t="shared" ref="AJ4:AJ54" si="4">SUM(AA4:AI4)</f>
        <v>15.772756207221907</v>
      </c>
      <c r="AL4" s="26">
        <f t="shared" ref="AL4:AL54" si="5">AB4/(AB4+AI4)</f>
        <v>0.66711169594575126</v>
      </c>
      <c r="AM4" s="26">
        <f t="shared" ref="AM4:AM54" si="6">AE4+AA4</f>
        <v>0.80251664455428229</v>
      </c>
      <c r="AN4" s="26">
        <f t="shared" ref="AN4:AN54" si="7">AF4-(1-AM4)</f>
        <v>1.5440060349770808</v>
      </c>
      <c r="AP4" s="26">
        <f t="shared" ref="AP4:AP54" si="8">AD4+AC4+AG4+AI4+AH4+AB4</f>
        <v>13.228750172244826</v>
      </c>
      <c r="AQ4" s="26">
        <f t="shared" ref="AQ4:AY44" si="9">AA4*13/$AP4</f>
        <v>0.64149981999435501</v>
      </c>
      <c r="AR4" s="26">
        <f t="shared" ref="AR4:AY17" si="10">AB4*13/$AP4</f>
        <v>3.1109523043204512</v>
      </c>
      <c r="AS4" s="26">
        <f t="shared" si="10"/>
        <v>1.5094563966810732</v>
      </c>
      <c r="AT4" s="26">
        <f t="shared" si="10"/>
        <v>6.5037917600128115</v>
      </c>
      <c r="AU4" s="26">
        <f t="shared" si="10"/>
        <v>0.14713979020060494</v>
      </c>
      <c r="AV4" s="26">
        <f t="shared" si="10"/>
        <v>1.7113757369910809</v>
      </c>
      <c r="AW4" s="26">
        <f t="shared" si="10"/>
        <v>0.23807089146005886</v>
      </c>
      <c r="AX4" s="26">
        <f t="shared" si="10"/>
        <v>8.536546326042499E-2</v>
      </c>
      <c r="AY4" s="26">
        <f t="shared" si="10"/>
        <v>1.5523631842651819</v>
      </c>
      <c r="BA4" s="26">
        <f t="shared" ref="BA4:BA54" si="11">AP4+AF4</f>
        <v>14.970239562667624</v>
      </c>
      <c r="BB4" s="26">
        <f t="shared" ref="BB4:BJ44" si="12">AA4*13/$BA4</f>
        <v>0.56687408499514635</v>
      </c>
      <c r="BC4" s="26">
        <f t="shared" ref="BC4:BJ17" si="13">AB4*13/$BA4</f>
        <v>2.7490549272339879</v>
      </c>
      <c r="BD4" s="26">
        <f t="shared" si="13"/>
        <v>1.3338611906643771</v>
      </c>
      <c r="BE4" s="26">
        <f t="shared" si="13"/>
        <v>5.7472050467429243</v>
      </c>
      <c r="BF4" s="26">
        <f t="shared" si="13"/>
        <v>0.13002300442902651</v>
      </c>
      <c r="BG4" s="26">
        <f t="shared" si="13"/>
        <v>1.5122912349347972</v>
      </c>
      <c r="BH4" s="26">
        <f t="shared" si="13"/>
        <v>0.21037608204096961</v>
      </c>
      <c r="BI4" s="26">
        <f t="shared" si="13"/>
        <v>7.5434890810048894E-2</v>
      </c>
      <c r="BJ4" s="26">
        <f t="shared" si="13"/>
        <v>1.3717766275728969</v>
      </c>
      <c r="BK4" s="26"/>
      <c r="BL4" s="26">
        <f t="shared" ref="BL4:BL54" si="14">IF(BC4&lt;1.5,BB4+BF4+2*BC4+3*BD4+4*BE4+2*BG4+4*BH4+2*BI4+2*BJ4,AQ4+AU4+2*AR4+3*AS4+4*AT4+2*AV4+4*AW4+2*AX4+2*AY4)</f>
        <v>45.204572783803933</v>
      </c>
      <c r="BM4" s="26"/>
      <c r="BN4" s="26"/>
      <c r="BO4" s="26">
        <f t="shared" ref="BO4:BV47" si="15">IF(($AT4+$AW4+$AS4)&lt;8,BB4,AQ4)</f>
        <v>0.64149981999435501</v>
      </c>
      <c r="BP4" s="26">
        <f t="shared" ref="BP4:BV17" si="16">IF(($AT4+$AW4+$AS4)&lt;8,BC4,AR4)</f>
        <v>3.1109523043204512</v>
      </c>
      <c r="BQ4" s="26">
        <f t="shared" si="16"/>
        <v>1.5094563966810732</v>
      </c>
      <c r="BR4" s="26">
        <f t="shared" si="16"/>
        <v>6.5037917600128115</v>
      </c>
      <c r="BS4" s="26">
        <f t="shared" si="16"/>
        <v>0.14713979020060494</v>
      </c>
      <c r="BT4" s="26">
        <f t="shared" si="16"/>
        <v>1.7113757369910809</v>
      </c>
      <c r="BU4" s="26">
        <f t="shared" si="16"/>
        <v>0.23807089146005886</v>
      </c>
      <c r="BV4" s="26">
        <f t="shared" si="16"/>
        <v>8.536546326042499E-2</v>
      </c>
      <c r="BW4" s="26">
        <f t="shared" ref="BW4:BW54" si="17">IF(($AT4+$AW4+$AS4)&lt;8,BJ4-BX4,AY4-BX4)</f>
        <v>0.75693596806911456</v>
      </c>
      <c r="BX4" s="26">
        <f t="shared" ref="BX4:BX54" si="18">IF(BL4&gt;46,0,46-BL4)</f>
        <v>0.79542721619606738</v>
      </c>
      <c r="BY4" s="26"/>
      <c r="BZ4" s="26">
        <f t="shared" ref="BZ4:BZ54" si="19">BR4</f>
        <v>6.5037917600128115</v>
      </c>
      <c r="CA4" s="26">
        <f t="shared" ref="CA4:CA54" si="20">IF((8-BR4)&lt;BQ4,(8-BR4),BQ4)</f>
        <v>1.4962082399871885</v>
      </c>
      <c r="CB4" s="26">
        <f t="shared" ref="CB4:CB54" si="21">IF((8-BR4-BQ4)&lt;BU4,(8-BR4-BQ4),BU4)</f>
        <v>-1.3248156693884683E-2</v>
      </c>
      <c r="CC4" s="26">
        <f t="shared" ref="CC4:CC54" si="22">SUM(BZ4:CB4)</f>
        <v>7.9867518433061155</v>
      </c>
      <c r="CE4" s="26">
        <f t="shared" ref="CE4:CE54" si="23">BQ4-CA4</f>
        <v>1.3248156693884683E-2</v>
      </c>
      <c r="CF4" s="26">
        <f t="shared" ref="CF4:CF54" si="24">BU4-CB4</f>
        <v>0.25131904815394357</v>
      </c>
      <c r="CG4" s="26"/>
      <c r="CH4" s="26">
        <f t="shared" ref="CH4:CH54" si="25">BX4</f>
        <v>0.79542721619606738</v>
      </c>
      <c r="CI4" s="26">
        <f t="shared" ref="CI4:CI54" si="26">BP4</f>
        <v>3.1109523043204512</v>
      </c>
      <c r="CJ4" s="26">
        <f t="shared" ref="CJ4:CJ54" si="27">IF((5-CE4-CF4-CG4-CH4-CI4-CK4)&lt;BW4,(5-CE4-CF4-CG4-CH4-CI4-CK4),BW4)</f>
        <v>0.74368781137522832</v>
      </c>
      <c r="CK4" s="26">
        <f t="shared" ref="CK4:CK54" si="28">BV4</f>
        <v>8.536546326042499E-2</v>
      </c>
      <c r="CL4" s="26">
        <f t="shared" ref="CL4:CL54" si="29">SUM(CE4:CK4)</f>
        <v>5</v>
      </c>
      <c r="CM4" s="26"/>
      <c r="CN4" s="26">
        <f t="shared" ref="CN4:CN54" si="30">BW4+BX4-CH4-CJ4</f>
        <v>1.3248156693886237E-2</v>
      </c>
      <c r="CO4" s="26">
        <f t="shared" ref="CO4:CO54" si="31">BT4</f>
        <v>1.7113757369910809</v>
      </c>
      <c r="CP4" s="26">
        <f t="shared" ref="CP4:CP54" si="32">IF((2-CN4-CO4)&lt;BO4,(2-CN4-CO4),BO4)</f>
        <v>0.27537610631503284</v>
      </c>
      <c r="CQ4" s="26">
        <f t="shared" ref="CQ4:CQ54" si="33">SUM(CN4:CP4)</f>
        <v>2</v>
      </c>
      <c r="CR4" s="26"/>
      <c r="CS4" s="26">
        <f t="shared" ref="CS4:CS54" si="34">BO4-CP4</f>
        <v>0.36612371367932217</v>
      </c>
      <c r="CT4" s="26">
        <f t="shared" ref="CT4:CT54" si="35">BS4</f>
        <v>0.14713979020060494</v>
      </c>
      <c r="CU4" s="26">
        <f t="shared" ref="CU4:CU54" si="36">SUM(CS4:CT4)</f>
        <v>0.51326350387992714</v>
      </c>
      <c r="CV4" s="26"/>
      <c r="CW4" s="26">
        <f t="shared" ref="CW4:CW54" si="37">BZ4</f>
        <v>6.5037917600128115</v>
      </c>
      <c r="CX4" s="26">
        <f t="shared" ref="CX4:CX54" si="38">CI4/(CI4+CJ4+CN4)</f>
        <v>0.80430252510849221</v>
      </c>
      <c r="CY4" s="26"/>
      <c r="CZ4" s="26">
        <f t="shared" ref="CZ4:CZ54" si="39">CO4</f>
        <v>1.7113757369910809</v>
      </c>
      <c r="DA4" s="26"/>
      <c r="DB4" s="26">
        <f t="shared" ref="DB4:DB54" si="40">CS4+CT4</f>
        <v>0.51326350387992714</v>
      </c>
      <c r="DC4" s="26">
        <f t="shared" ref="DC4:DC54" si="41">CO4+CP4</f>
        <v>1.9867518433061138</v>
      </c>
      <c r="DD4" s="26">
        <f t="shared" ref="DD4:DD54" si="42">CP4</f>
        <v>0.27537610631503284</v>
      </c>
      <c r="DE4" s="26">
        <f t="shared" ref="DE4:DE54" si="43">BU4</f>
        <v>0.23807089146005886</v>
      </c>
      <c r="DF4" s="26"/>
      <c r="DG4" s="26">
        <f t="shared" ref="DG4:DG54" si="44">IF(BT4&lt;1.5,0,BZ4+CA4/15-CB4*2-CE4/2-CF4/1.8+CH4/9+CJ4/3.3+CI4/26+CO4/5+CP4/1.3-CS4/15+(1-CU4)/2.3)</f>
        <v>7.6585015114176489</v>
      </c>
      <c r="DH4" s="26">
        <f t="shared" ref="DH4:DH54" si="45">CE4+CA4</f>
        <v>1.5094563966810732</v>
      </c>
      <c r="DI4" s="26">
        <f t="shared" ref="DI4:DI54" si="46">CI4+BZ4/47-CE4/9-1.3*CF4+CH4/3.7+CJ4/5.2-CN4/20-CS4/2.8+(1-CU4)/9.5</f>
        <v>3.1989558315381781</v>
      </c>
      <c r="DJ4" s="26">
        <f t="shared" ref="DJ4:DJ54" si="47">CE4+CA4/13.9-(BZ4+CF4)/5-CJ4/3-CI4/1.7+(CO4+1-CU4)/1.2+CS4/2.7-1.56*CT4-CH4/(CH4+CI4+CJ4+CK4)/1.6</f>
        <v>-1.6751609451412761</v>
      </c>
      <c r="DK4" s="26">
        <f t="shared" ref="DK4:DK54" si="48">CK4-CA4/16-CE4/2.2+CF4/1.3-CS4/1.4+2.1*CT4+CH4/(CH4+CI4+CJ4+CK4)/12</f>
        <v>0.24062731625649139</v>
      </c>
      <c r="DL4" s="26"/>
      <c r="DM4" s="26" t="str">
        <f t="shared" ref="DM4:DM54" si="49">IF(CH4&lt;0,"wrong",IF(CJ4&lt;0,"wrong",IF(CS4&lt;0,"wrong",IF(CU4&gt;1,"wrong",IF(CX4&lt;0.5,"wrong","ok")))))</f>
        <v>ok</v>
      </c>
      <c r="DN4" s="26">
        <f t="shared" ref="DN4:DN54" si="50">CE4/(CE4+CA4)</f>
        <v>8.7767733622608445E-3</v>
      </c>
      <c r="DO4" s="26" t="str">
        <f t="shared" ref="DO4:DO54" si="51">IF(DG4=0,"low-Ca",IF(DM4="wrong","invalid",IF(DM4="low total","invalid",IF(DN4&gt;0.21,"Xenocryst",IF(BZ4&gt;=6.5,"Mg-Hbl",IF(CU4&gt;0.5,"Mg-Hst","Tsch-Prg"))))))</f>
        <v>Mg-Hbl</v>
      </c>
      <c r="DP4" s="32">
        <f t="shared" ref="DP4:DP54" si="52">IF(DG4=0,"",-151.487*DG4+2041)</f>
        <v>880.83658153987471</v>
      </c>
      <c r="DQ4" s="32">
        <f t="shared" ref="DQ4:DQ54" si="53">IF(DG4=0,"",19.209*EXP(1.438*DH4))</f>
        <v>168.33856471381361</v>
      </c>
    </row>
    <row r="5" spans="1:121" s="4" customFormat="1">
      <c r="A5" s="3" t="s">
        <v>38</v>
      </c>
      <c r="B5" s="15" t="s">
        <v>88</v>
      </c>
      <c r="C5" s="21">
        <v>2.7</v>
      </c>
      <c r="D5" s="21">
        <v>14</v>
      </c>
      <c r="E5" s="21">
        <v>10.4</v>
      </c>
      <c r="F5" s="21">
        <v>43.2</v>
      </c>
      <c r="G5" s="21">
        <v>1</v>
      </c>
      <c r="H5" s="21">
        <v>11</v>
      </c>
      <c r="I5" s="21">
        <v>2.8</v>
      </c>
      <c r="J5" s="21">
        <v>0</v>
      </c>
      <c r="K5" s="21">
        <v>0.3</v>
      </c>
      <c r="L5" s="21">
        <v>13.4</v>
      </c>
      <c r="M5" s="21">
        <v>98.800000000000011</v>
      </c>
      <c r="P5" s="27">
        <f t="shared" si="0"/>
        <v>8.8380246151524062</v>
      </c>
      <c r="Q5" s="27">
        <v>8.7096774193548401E-2</v>
      </c>
      <c r="R5" s="27">
        <v>0.34739454094292804</v>
      </c>
      <c r="S5" s="27">
        <v>0.20400156924284032</v>
      </c>
      <c r="T5" s="27">
        <v>0.71892161757363959</v>
      </c>
      <c r="U5" s="27">
        <v>2.1272069772388855E-2</v>
      </c>
      <c r="V5" s="27">
        <v>0.19614835948644793</v>
      </c>
      <c r="W5" s="27">
        <v>3.5043804755944923E-2</v>
      </c>
      <c r="X5" s="27">
        <v>4.2313117066290545E-3</v>
      </c>
      <c r="Y5" s="27">
        <v>0.18649965205288799</v>
      </c>
      <c r="Z5" s="27">
        <f t="shared" si="1"/>
        <v>1.8006096997272554</v>
      </c>
      <c r="AA5" s="27">
        <f t="shared" si="2"/>
        <v>0.76976343422295168</v>
      </c>
      <c r="AB5" s="27">
        <f t="shared" si="3"/>
        <v>3.0702815040231686</v>
      </c>
      <c r="AC5" s="27">
        <f t="shared" si="3"/>
        <v>1.8029708904979409</v>
      </c>
      <c r="AD5" s="27">
        <f t="shared" si="3"/>
        <v>6.3538469524810113</v>
      </c>
      <c r="AE5" s="27">
        <f t="shared" si="3"/>
        <v>0.18800307626361215</v>
      </c>
      <c r="AF5" s="27">
        <f t="shared" si="3"/>
        <v>1.7335640293629899</v>
      </c>
      <c r="AG5" s="27">
        <f t="shared" si="3"/>
        <v>0.30971800904163621</v>
      </c>
      <c r="AH5" s="27">
        <f t="shared" si="3"/>
        <v>3.7396437017570124E-2</v>
      </c>
      <c r="AI5" s="27">
        <f t="shared" si="3"/>
        <v>1.6482885155607829</v>
      </c>
      <c r="AJ5" s="27">
        <f t="shared" si="4"/>
        <v>15.913832848471664</v>
      </c>
      <c r="AL5" s="27">
        <f t="shared" si="5"/>
        <v>0.65068050093148411</v>
      </c>
      <c r="AM5" s="27">
        <f t="shared" si="6"/>
        <v>0.9577665104865638</v>
      </c>
      <c r="AN5" s="27">
        <f t="shared" si="7"/>
        <v>1.6913305398495537</v>
      </c>
      <c r="AP5" s="27">
        <f t="shared" si="8"/>
        <v>13.222502308622111</v>
      </c>
      <c r="AQ5" s="27">
        <f t="shared" si="9"/>
        <v>0.75681020213345473</v>
      </c>
      <c r="AR5" s="27">
        <f t="shared" si="10"/>
        <v>3.0186161908456879</v>
      </c>
      <c r="AS5" s="27">
        <f t="shared" si="10"/>
        <v>1.7726313090669235</v>
      </c>
      <c r="AT5" s="27">
        <f t="shared" si="10"/>
        <v>6.2469272800498166</v>
      </c>
      <c r="AU5" s="27">
        <f t="shared" si="10"/>
        <v>0.18483944524125753</v>
      </c>
      <c r="AV5" s="27">
        <f t="shared" si="10"/>
        <v>1.7043923953050404</v>
      </c>
      <c r="AW5" s="27">
        <f t="shared" si="10"/>
        <v>0.30450621399519695</v>
      </c>
      <c r="AX5" s="27">
        <f t="shared" si="10"/>
        <v>3.6767146632404157E-2</v>
      </c>
      <c r="AY5" s="27">
        <f t="shared" si="10"/>
        <v>1.6205518594099697</v>
      </c>
      <c r="BA5" s="27">
        <f t="shared" si="11"/>
        <v>14.956066337985101</v>
      </c>
      <c r="BB5" s="27">
        <f t="shared" si="12"/>
        <v>0.66908800875555074</v>
      </c>
      <c r="BC5" s="27">
        <f t="shared" si="13"/>
        <v>2.6687271004494892</v>
      </c>
      <c r="BD5" s="27">
        <f t="shared" si="13"/>
        <v>1.5671648578439583</v>
      </c>
      <c r="BE5" s="27">
        <f t="shared" si="13"/>
        <v>5.522843274134682</v>
      </c>
      <c r="BF5" s="27">
        <f t="shared" si="13"/>
        <v>0.1634146262924521</v>
      </c>
      <c r="BG5" s="27">
        <f t="shared" si="13"/>
        <v>1.5068355456863392</v>
      </c>
      <c r="BH5" s="27">
        <f t="shared" si="13"/>
        <v>0.26921076883132511</v>
      </c>
      <c r="BI5" s="27">
        <f t="shared" si="13"/>
        <v>3.2505450981698894E-2</v>
      </c>
      <c r="BJ5" s="27">
        <f t="shared" si="13"/>
        <v>1.4327130020725056</v>
      </c>
      <c r="BK5" s="27"/>
      <c r="BL5" s="27">
        <f t="shared" si="14"/>
        <v>45.22593273514174</v>
      </c>
      <c r="BM5" s="27"/>
      <c r="BN5" s="27"/>
      <c r="BO5" s="27">
        <f t="shared" si="15"/>
        <v>0.75681020213345473</v>
      </c>
      <c r="BP5" s="27">
        <f t="shared" si="16"/>
        <v>3.0186161908456879</v>
      </c>
      <c r="BQ5" s="27">
        <f t="shared" si="16"/>
        <v>1.7726313090669235</v>
      </c>
      <c r="BR5" s="27">
        <f t="shared" si="16"/>
        <v>6.2469272800498166</v>
      </c>
      <c r="BS5" s="27">
        <f t="shared" si="16"/>
        <v>0.18483944524125753</v>
      </c>
      <c r="BT5" s="27">
        <f t="shared" si="16"/>
        <v>1.7043923953050404</v>
      </c>
      <c r="BU5" s="27">
        <f t="shared" si="16"/>
        <v>0.30450621399519695</v>
      </c>
      <c r="BV5" s="27">
        <f t="shared" si="16"/>
        <v>3.6767146632404157E-2</v>
      </c>
      <c r="BW5" s="27">
        <f t="shared" si="17"/>
        <v>0.84648459455170943</v>
      </c>
      <c r="BX5" s="27">
        <f t="shared" si="18"/>
        <v>0.77406726485826027</v>
      </c>
      <c r="BY5" s="27"/>
      <c r="BZ5" s="27">
        <f t="shared" si="19"/>
        <v>6.2469272800498166</v>
      </c>
      <c r="CA5" s="27">
        <f t="shared" si="20"/>
        <v>1.7530727199501834</v>
      </c>
      <c r="CB5" s="27">
        <f t="shared" si="21"/>
        <v>-1.9558589116740022E-2</v>
      </c>
      <c r="CC5" s="27">
        <f t="shared" si="22"/>
        <v>7.9804414108832598</v>
      </c>
      <c r="CE5" s="27">
        <f t="shared" si="23"/>
        <v>1.9558589116740022E-2</v>
      </c>
      <c r="CF5" s="27">
        <f t="shared" si="24"/>
        <v>0.32406480311193697</v>
      </c>
      <c r="CG5" s="27"/>
      <c r="CH5" s="27">
        <f t="shared" si="25"/>
        <v>0.77406726485826027</v>
      </c>
      <c r="CI5" s="27">
        <f t="shared" si="26"/>
        <v>3.0186161908456879</v>
      </c>
      <c r="CJ5" s="27">
        <f t="shared" si="27"/>
        <v>0.82692600543497052</v>
      </c>
      <c r="CK5" s="27">
        <f t="shared" si="28"/>
        <v>3.6767146632404157E-2</v>
      </c>
      <c r="CL5" s="27">
        <f t="shared" si="29"/>
        <v>4.9999999999999991</v>
      </c>
      <c r="CM5" s="27"/>
      <c r="CN5" s="27">
        <f t="shared" si="30"/>
        <v>1.9558589116738911E-2</v>
      </c>
      <c r="CO5" s="27">
        <f t="shared" si="31"/>
        <v>1.7043923953050404</v>
      </c>
      <c r="CP5" s="27">
        <f t="shared" si="32"/>
        <v>0.2760490155782207</v>
      </c>
      <c r="CQ5" s="27">
        <f t="shared" si="33"/>
        <v>2</v>
      </c>
      <c r="CR5" s="27"/>
      <c r="CS5" s="27">
        <f t="shared" si="34"/>
        <v>0.48076118655523403</v>
      </c>
      <c r="CT5" s="27">
        <f t="shared" si="35"/>
        <v>0.18483944524125753</v>
      </c>
      <c r="CU5" s="27">
        <f t="shared" si="36"/>
        <v>0.66560063179649154</v>
      </c>
      <c r="CV5" s="27"/>
      <c r="CW5" s="27">
        <f t="shared" si="37"/>
        <v>6.2469272800498166</v>
      </c>
      <c r="CX5" s="27">
        <f t="shared" si="38"/>
        <v>0.78099287921552174</v>
      </c>
      <c r="CY5" s="27"/>
      <c r="CZ5" s="27">
        <f t="shared" si="39"/>
        <v>1.7043923953050404</v>
      </c>
      <c r="DA5" s="27"/>
      <c r="DB5" s="27">
        <f t="shared" si="40"/>
        <v>0.66560063179649154</v>
      </c>
      <c r="DC5" s="27">
        <f t="shared" si="41"/>
        <v>1.9804414108832611</v>
      </c>
      <c r="DD5" s="27">
        <f t="shared" si="42"/>
        <v>0.2760490155782207</v>
      </c>
      <c r="DE5" s="27">
        <f t="shared" si="43"/>
        <v>0.30450621399519695</v>
      </c>
      <c r="DF5" s="27"/>
      <c r="DG5" s="27">
        <f t="shared" si="44"/>
        <v>7.3323565708109797</v>
      </c>
      <c r="DH5" s="27">
        <f t="shared" si="45"/>
        <v>1.7726313090669235</v>
      </c>
      <c r="DI5" s="27">
        <f t="shared" si="46"/>
        <v>2.9588252975802525</v>
      </c>
      <c r="DJ5" s="27">
        <f t="shared" si="47"/>
        <v>-1.7350135933920345</v>
      </c>
      <c r="DK5" s="27">
        <f t="shared" si="48"/>
        <v>0.22620561525865529</v>
      </c>
      <c r="DL5" s="27"/>
      <c r="DM5" s="27" t="str">
        <f t="shared" si="49"/>
        <v>ok</v>
      </c>
      <c r="DN5" s="27">
        <f t="shared" si="50"/>
        <v>1.1033647559252048E-2</v>
      </c>
      <c r="DO5" s="27" t="str">
        <f t="shared" si="51"/>
        <v>Mg-Hst</v>
      </c>
      <c r="DP5" s="33">
        <f t="shared" si="52"/>
        <v>930.24330015755709</v>
      </c>
      <c r="DQ5" s="33">
        <f t="shared" si="53"/>
        <v>245.77653816062104</v>
      </c>
    </row>
    <row r="6" spans="1:121" s="4" customFormat="1">
      <c r="A6" s="3" t="s">
        <v>39</v>
      </c>
      <c r="B6" s="15" t="s">
        <v>88</v>
      </c>
      <c r="C6" s="21">
        <v>2.2999999999999998</v>
      </c>
      <c r="D6" s="21">
        <v>14.5</v>
      </c>
      <c r="E6" s="21">
        <v>9.1</v>
      </c>
      <c r="F6" s="21">
        <v>45.1</v>
      </c>
      <c r="G6" s="21">
        <v>0.9</v>
      </c>
      <c r="H6" s="21">
        <v>11.2</v>
      </c>
      <c r="I6" s="21">
        <v>2.1</v>
      </c>
      <c r="J6" s="21">
        <v>0</v>
      </c>
      <c r="K6" s="21">
        <v>0.6</v>
      </c>
      <c r="L6" s="21">
        <v>12.7</v>
      </c>
      <c r="M6" s="21">
        <v>98.5</v>
      </c>
      <c r="P6" s="27">
        <f t="shared" si="0"/>
        <v>8.8028013308082596</v>
      </c>
      <c r="Q6" s="27">
        <v>7.4193548387096769E-2</v>
      </c>
      <c r="R6" s="27">
        <v>0.35980148883374691</v>
      </c>
      <c r="S6" s="27">
        <v>0.17850137308748526</v>
      </c>
      <c r="T6" s="27">
        <v>0.75054085538359139</v>
      </c>
      <c r="U6" s="27">
        <v>1.9144862795149969E-2</v>
      </c>
      <c r="V6" s="27">
        <v>0.19971469329529246</v>
      </c>
      <c r="W6" s="27">
        <v>2.6282853566958697E-2</v>
      </c>
      <c r="X6" s="27">
        <v>8.462623413258109E-3</v>
      </c>
      <c r="Y6" s="27">
        <v>0.17675713291579678</v>
      </c>
      <c r="Z6" s="27">
        <f t="shared" si="1"/>
        <v>1.7933994316783766</v>
      </c>
      <c r="AA6" s="27">
        <f t="shared" si="2"/>
        <v>0.65311106647932249</v>
      </c>
      <c r="AB6" s="27">
        <f t="shared" si="3"/>
        <v>3.1672610247325004</v>
      </c>
      <c r="AC6" s="27">
        <f t="shared" si="3"/>
        <v>1.571312124565617</v>
      </c>
      <c r="AD6" s="27">
        <f t="shared" si="3"/>
        <v>6.6068620405966474</v>
      </c>
      <c r="AE6" s="27">
        <f t="shared" si="3"/>
        <v>0.16852842369128768</v>
      </c>
      <c r="AF6" s="27">
        <f t="shared" si="3"/>
        <v>1.7580487679217638</v>
      </c>
      <c r="AG6" s="27">
        <f t="shared" si="3"/>
        <v>0.23136273835666263</v>
      </c>
      <c r="AH6" s="27">
        <f t="shared" si="3"/>
        <v>7.4494792644357613E-2</v>
      </c>
      <c r="AI6" s="27">
        <f t="shared" si="3"/>
        <v>1.5559579248610282</v>
      </c>
      <c r="AJ6" s="27">
        <f t="shared" si="4"/>
        <v>15.786938903849187</v>
      </c>
      <c r="AL6" s="27">
        <f t="shared" si="5"/>
        <v>0.67057256047913449</v>
      </c>
      <c r="AM6" s="27">
        <f t="shared" si="6"/>
        <v>0.82163949017061011</v>
      </c>
      <c r="AN6" s="27">
        <f t="shared" si="7"/>
        <v>1.5796882580923739</v>
      </c>
      <c r="AP6" s="27">
        <f t="shared" si="8"/>
        <v>13.207250645756812</v>
      </c>
      <c r="AQ6" s="27">
        <f t="shared" si="9"/>
        <v>0.64286232554835154</v>
      </c>
      <c r="AR6" s="27">
        <f t="shared" si="10"/>
        <v>3.1175597727261195</v>
      </c>
      <c r="AS6" s="27">
        <f t="shared" si="10"/>
        <v>1.5466548010062768</v>
      </c>
      <c r="AT6" s="27">
        <f t="shared" si="10"/>
        <v>6.5031859265388183</v>
      </c>
      <c r="AU6" s="27">
        <f t="shared" si="10"/>
        <v>0.16588384416635693</v>
      </c>
      <c r="AV6" s="27">
        <f t="shared" si="10"/>
        <v>1.7304611380511357</v>
      </c>
      <c r="AW6" s="27">
        <f t="shared" si="10"/>
        <v>0.22773215102137284</v>
      </c>
      <c r="AX6" s="27">
        <f t="shared" si="10"/>
        <v>7.332580643404267E-2</v>
      </c>
      <c r="AY6" s="27">
        <f t="shared" si="10"/>
        <v>1.5315415422733714</v>
      </c>
      <c r="BA6" s="27">
        <f t="shared" si="11"/>
        <v>14.965299413678576</v>
      </c>
      <c r="BB6" s="27">
        <f t="shared" si="12"/>
        <v>0.56734206443412427</v>
      </c>
      <c r="BC6" s="27">
        <f t="shared" si="13"/>
        <v>2.7513243927407363</v>
      </c>
      <c r="BD6" s="27">
        <f t="shared" si="13"/>
        <v>1.3649615055935529</v>
      </c>
      <c r="BE6" s="27">
        <f t="shared" si="13"/>
        <v>5.7392240645216894</v>
      </c>
      <c r="BF6" s="27">
        <f t="shared" si="13"/>
        <v>0.1463966371420703</v>
      </c>
      <c r="BG6" s="27">
        <f t="shared" si="13"/>
        <v>1.5271751905005888</v>
      </c>
      <c r="BH6" s="27">
        <f t="shared" si="13"/>
        <v>0.20097931324297483</v>
      </c>
      <c r="BI6" s="27">
        <f t="shared" si="13"/>
        <v>6.471185624869509E-2</v>
      </c>
      <c r="BJ6" s="27">
        <f t="shared" si="13"/>
        <v>1.3516236771517633</v>
      </c>
      <c r="BK6" s="27"/>
      <c r="BL6" s="27">
        <f t="shared" si="14"/>
        <v>45.27815940194364</v>
      </c>
      <c r="BM6" s="27"/>
      <c r="BN6" s="27"/>
      <c r="BO6" s="27">
        <f t="shared" si="15"/>
        <v>0.64286232554835154</v>
      </c>
      <c r="BP6" s="27">
        <f t="shared" si="16"/>
        <v>3.1175597727261195</v>
      </c>
      <c r="BQ6" s="27">
        <f t="shared" si="16"/>
        <v>1.5466548010062768</v>
      </c>
      <c r="BR6" s="27">
        <f t="shared" si="16"/>
        <v>6.5031859265388183</v>
      </c>
      <c r="BS6" s="27">
        <f t="shared" si="16"/>
        <v>0.16588384416635693</v>
      </c>
      <c r="BT6" s="27">
        <f t="shared" si="16"/>
        <v>1.7304611380511357</v>
      </c>
      <c r="BU6" s="27">
        <f t="shared" si="16"/>
        <v>0.22773215102137284</v>
      </c>
      <c r="BV6" s="27">
        <f t="shared" si="16"/>
        <v>7.332580643404267E-2</v>
      </c>
      <c r="BW6" s="27">
        <f t="shared" si="17"/>
        <v>0.80970094421701111</v>
      </c>
      <c r="BX6" s="27">
        <f t="shared" si="18"/>
        <v>0.72184059805636025</v>
      </c>
      <c r="BY6" s="27"/>
      <c r="BZ6" s="27">
        <f t="shared" si="19"/>
        <v>6.5031859265388183</v>
      </c>
      <c r="CA6" s="27">
        <f t="shared" si="20"/>
        <v>1.4968140734611817</v>
      </c>
      <c r="CB6" s="27">
        <f t="shared" si="21"/>
        <v>-4.9840727545095165E-2</v>
      </c>
      <c r="CC6" s="27">
        <f t="shared" si="22"/>
        <v>7.9501592724549051</v>
      </c>
      <c r="CE6" s="27">
        <f t="shared" si="23"/>
        <v>4.9840727545095165E-2</v>
      </c>
      <c r="CF6" s="27">
        <f t="shared" si="24"/>
        <v>0.27757287856646801</v>
      </c>
      <c r="CG6" s="27"/>
      <c r="CH6" s="27">
        <f t="shared" si="25"/>
        <v>0.72184059805636025</v>
      </c>
      <c r="CI6" s="27">
        <f t="shared" si="26"/>
        <v>3.1175597727261195</v>
      </c>
      <c r="CJ6" s="27">
        <f t="shared" si="27"/>
        <v>0.75986021667191495</v>
      </c>
      <c r="CK6" s="27">
        <f t="shared" si="28"/>
        <v>7.332580643404267E-2</v>
      </c>
      <c r="CL6" s="27">
        <f t="shared" si="29"/>
        <v>5</v>
      </c>
      <c r="CM6" s="27"/>
      <c r="CN6" s="27">
        <f t="shared" si="30"/>
        <v>4.9840727545096164E-2</v>
      </c>
      <c r="CO6" s="27">
        <f t="shared" si="31"/>
        <v>1.7304611380511357</v>
      </c>
      <c r="CP6" s="27">
        <f t="shared" si="32"/>
        <v>0.21969813440376806</v>
      </c>
      <c r="CQ6" s="27">
        <f t="shared" si="33"/>
        <v>1.9999999999999998</v>
      </c>
      <c r="CR6" s="27"/>
      <c r="CS6" s="27">
        <f t="shared" si="34"/>
        <v>0.42316419114458348</v>
      </c>
      <c r="CT6" s="27">
        <f t="shared" si="35"/>
        <v>0.16588384416635693</v>
      </c>
      <c r="CU6" s="27">
        <f t="shared" si="36"/>
        <v>0.58904803531094041</v>
      </c>
      <c r="CV6" s="27"/>
      <c r="CW6" s="27">
        <f t="shared" si="37"/>
        <v>6.5031859265388183</v>
      </c>
      <c r="CX6" s="27">
        <f t="shared" si="38"/>
        <v>0.79382551794339251</v>
      </c>
      <c r="CY6" s="27"/>
      <c r="CZ6" s="27">
        <f t="shared" si="39"/>
        <v>1.7304611380511357</v>
      </c>
      <c r="DA6" s="27"/>
      <c r="DB6" s="27">
        <f t="shared" si="40"/>
        <v>0.58904803531094041</v>
      </c>
      <c r="DC6" s="27">
        <f t="shared" si="41"/>
        <v>1.9501592724549037</v>
      </c>
      <c r="DD6" s="27">
        <f t="shared" si="42"/>
        <v>0.21969813440376806</v>
      </c>
      <c r="DE6" s="27">
        <f t="shared" si="43"/>
        <v>0.22773215102137284</v>
      </c>
      <c r="DF6" s="27"/>
      <c r="DG6" s="27">
        <f t="shared" si="44"/>
        <v>7.6194534094294974</v>
      </c>
      <c r="DH6" s="27">
        <f t="shared" si="45"/>
        <v>1.5466548010062768</v>
      </c>
      <c r="DI6" s="27">
        <f t="shared" si="46"/>
        <v>3.1203978451614387</v>
      </c>
      <c r="DJ6" s="27">
        <f t="shared" si="47"/>
        <v>-1.6998649981050069</v>
      </c>
      <c r="DK6" s="27">
        <f t="shared" si="48"/>
        <v>0.22960726604977641</v>
      </c>
      <c r="DL6" s="27"/>
      <c r="DM6" s="27" t="str">
        <f t="shared" si="49"/>
        <v>ok</v>
      </c>
      <c r="DN6" s="27">
        <f t="shared" si="50"/>
        <v>3.222485554803052E-2</v>
      </c>
      <c r="DO6" s="27" t="str">
        <f t="shared" si="51"/>
        <v>Mg-Hbl</v>
      </c>
      <c r="DP6" s="33">
        <f t="shared" si="52"/>
        <v>886.75186136575371</v>
      </c>
      <c r="DQ6" s="33">
        <f t="shared" si="53"/>
        <v>177.58840176561662</v>
      </c>
    </row>
    <row r="7" spans="1:121" s="4" customFormat="1">
      <c r="A7" s="3" t="s">
        <v>40</v>
      </c>
      <c r="B7" s="15" t="s">
        <v>88</v>
      </c>
      <c r="C7" s="21">
        <v>1.6</v>
      </c>
      <c r="D7" s="21">
        <v>15.3</v>
      </c>
      <c r="E7" s="21">
        <v>6</v>
      </c>
      <c r="F7" s="21">
        <v>48.2</v>
      </c>
      <c r="G7" s="21">
        <v>0.6</v>
      </c>
      <c r="H7" s="21">
        <v>11.1</v>
      </c>
      <c r="I7" s="21">
        <v>1</v>
      </c>
      <c r="J7" s="21">
        <v>0</v>
      </c>
      <c r="K7" s="21">
        <v>1</v>
      </c>
      <c r="L7" s="21">
        <v>13</v>
      </c>
      <c r="M7" s="21">
        <v>97.8</v>
      </c>
      <c r="P7" s="27">
        <f t="shared" si="0"/>
        <v>8.8100986532569756</v>
      </c>
      <c r="Q7" s="27">
        <v>5.1612903225806459E-2</v>
      </c>
      <c r="R7" s="27">
        <v>0.37965260545905705</v>
      </c>
      <c r="S7" s="27">
        <v>0.11769321302471557</v>
      </c>
      <c r="T7" s="27">
        <v>0.80213013812614409</v>
      </c>
      <c r="U7" s="27">
        <v>1.2763241863433313E-2</v>
      </c>
      <c r="V7" s="27">
        <v>0.19793152639087019</v>
      </c>
      <c r="W7" s="27">
        <v>1.2515644555694616E-2</v>
      </c>
      <c r="X7" s="27">
        <v>1.4104372355430182E-2</v>
      </c>
      <c r="Y7" s="27">
        <v>0.18093249826026445</v>
      </c>
      <c r="Z7" s="27">
        <f t="shared" si="1"/>
        <v>1.7693361432614161</v>
      </c>
      <c r="AA7" s="27">
        <f t="shared" si="2"/>
        <v>0.45471476920036008</v>
      </c>
      <c r="AB7" s="27">
        <f t="shared" si="3"/>
        <v>3.3447769080603402</v>
      </c>
      <c r="AC7" s="27">
        <f t="shared" si="3"/>
        <v>1.0368888175665329</v>
      </c>
      <c r="AD7" s="27">
        <f t="shared" si="3"/>
        <v>7.0668456496419738</v>
      </c>
      <c r="AE7" s="27">
        <f t="shared" si="3"/>
        <v>0.11244541995222687</v>
      </c>
      <c r="AF7" s="27">
        <f t="shared" si="3"/>
        <v>1.7437962740933031</v>
      </c>
      <c r="AG7" s="27">
        <f t="shared" si="3"/>
        <v>0.11026406324476815</v>
      </c>
      <c r="AH7" s="27">
        <f t="shared" si="3"/>
        <v>0.12426091189361037</v>
      </c>
      <c r="AI7" s="27">
        <f t="shared" si="3"/>
        <v>1.5940331592531758</v>
      </c>
      <c r="AJ7" s="27">
        <f t="shared" si="4"/>
        <v>15.588025972906292</v>
      </c>
      <c r="AL7" s="27">
        <f t="shared" si="5"/>
        <v>0.67724347818051323</v>
      </c>
      <c r="AM7" s="27">
        <f t="shared" si="6"/>
        <v>0.56716018915258692</v>
      </c>
      <c r="AN7" s="27">
        <f t="shared" si="7"/>
        <v>1.3109564632458901</v>
      </c>
      <c r="AP7" s="27">
        <f t="shared" si="8"/>
        <v>13.277069509660404</v>
      </c>
      <c r="AQ7" s="27">
        <f t="shared" si="9"/>
        <v>0.44522565731117258</v>
      </c>
      <c r="AR7" s="27">
        <f t="shared" si="10"/>
        <v>3.2749771907985283</v>
      </c>
      <c r="AS7" s="27">
        <f t="shared" si="10"/>
        <v>1.0152507387686114</v>
      </c>
      <c r="AT7" s="27">
        <f t="shared" si="10"/>
        <v>6.9193727861785863</v>
      </c>
      <c r="AU7" s="27">
        <f t="shared" si="10"/>
        <v>0.11009887824382855</v>
      </c>
      <c r="AV7" s="27">
        <f t="shared" si="10"/>
        <v>1.7074062575870905</v>
      </c>
      <c r="AW7" s="27">
        <f t="shared" si="10"/>
        <v>0.10796304268340384</v>
      </c>
      <c r="AX7" s="27">
        <f t="shared" si="10"/>
        <v>0.12166780127509122</v>
      </c>
      <c r="AY7" s="27">
        <f t="shared" si="10"/>
        <v>1.5607684402957771</v>
      </c>
      <c r="BA7" s="27">
        <f t="shared" si="11"/>
        <v>15.020865783753706</v>
      </c>
      <c r="BB7" s="27">
        <f t="shared" si="12"/>
        <v>0.39353870041221101</v>
      </c>
      <c r="BC7" s="27">
        <f t="shared" si="13"/>
        <v>2.8947798636090516</v>
      </c>
      <c r="BD7" s="27">
        <f t="shared" si="13"/>
        <v>0.89738866070850376</v>
      </c>
      <c r="BE7" s="27">
        <f t="shared" si="13"/>
        <v>6.1160917598178326</v>
      </c>
      <c r="BF7" s="27">
        <f t="shared" si="13"/>
        <v>9.7317323809656506E-2</v>
      </c>
      <c r="BG7" s="27">
        <f t="shared" si="13"/>
        <v>1.5091907410378231</v>
      </c>
      <c r="BH7" s="27">
        <f t="shared" si="13"/>
        <v>9.5429440807091204E-2</v>
      </c>
      <c r="BI7" s="27">
        <f t="shared" si="13"/>
        <v>0.1075431921084145</v>
      </c>
      <c r="BJ7" s="27">
        <f t="shared" si="13"/>
        <v>1.3795763419112823</v>
      </c>
      <c r="BK7" s="27"/>
      <c r="BL7" s="27">
        <f t="shared" si="14"/>
        <v>45.040059447221772</v>
      </c>
      <c r="BM7" s="27"/>
      <c r="BN7" s="27"/>
      <c r="BO7" s="27">
        <f t="shared" si="15"/>
        <v>0.44522565731117258</v>
      </c>
      <c r="BP7" s="27">
        <f t="shared" si="16"/>
        <v>3.2749771907985283</v>
      </c>
      <c r="BQ7" s="27">
        <f t="shared" si="16"/>
        <v>1.0152507387686114</v>
      </c>
      <c r="BR7" s="27">
        <f t="shared" si="16"/>
        <v>6.9193727861785863</v>
      </c>
      <c r="BS7" s="27">
        <f t="shared" si="16"/>
        <v>0.11009887824382855</v>
      </c>
      <c r="BT7" s="27">
        <f t="shared" si="16"/>
        <v>1.7074062575870905</v>
      </c>
      <c r="BU7" s="27">
        <f t="shared" si="16"/>
        <v>0.10796304268340384</v>
      </c>
      <c r="BV7" s="27">
        <f t="shared" si="16"/>
        <v>0.12166780127509122</v>
      </c>
      <c r="BW7" s="27">
        <f t="shared" si="17"/>
        <v>0.60082788751754901</v>
      </c>
      <c r="BX7" s="27">
        <f t="shared" si="18"/>
        <v>0.9599405527782281</v>
      </c>
      <c r="BY7" s="27"/>
      <c r="BZ7" s="27">
        <f t="shared" si="19"/>
        <v>6.9193727861785863</v>
      </c>
      <c r="CA7" s="27">
        <f t="shared" si="20"/>
        <v>1.0152507387686114</v>
      </c>
      <c r="CB7" s="27">
        <f t="shared" si="21"/>
        <v>6.5376475052802308E-2</v>
      </c>
      <c r="CC7" s="27">
        <f t="shared" si="22"/>
        <v>8</v>
      </c>
      <c r="CE7" s="27">
        <f t="shared" si="23"/>
        <v>0</v>
      </c>
      <c r="CF7" s="27">
        <f t="shared" si="24"/>
        <v>4.2586567630601535E-2</v>
      </c>
      <c r="CG7" s="27"/>
      <c r="CH7" s="27">
        <f t="shared" si="25"/>
        <v>0.9599405527782281</v>
      </c>
      <c r="CI7" s="27">
        <f t="shared" si="26"/>
        <v>3.2749771907985283</v>
      </c>
      <c r="CJ7" s="27">
        <f t="shared" si="27"/>
        <v>0.60082788751754901</v>
      </c>
      <c r="CK7" s="27">
        <f t="shared" si="28"/>
        <v>0.12166780127509122</v>
      </c>
      <c r="CL7" s="27">
        <f t="shared" si="29"/>
        <v>4.9999999999999982</v>
      </c>
      <c r="CM7" s="27"/>
      <c r="CN7" s="27">
        <f t="shared" si="30"/>
        <v>0</v>
      </c>
      <c r="CO7" s="27">
        <f t="shared" si="31"/>
        <v>1.7074062575870905</v>
      </c>
      <c r="CP7" s="27">
        <f t="shared" si="32"/>
        <v>0.29259374241290947</v>
      </c>
      <c r="CQ7" s="27">
        <f t="shared" si="33"/>
        <v>2</v>
      </c>
      <c r="CR7" s="27"/>
      <c r="CS7" s="27">
        <f t="shared" si="34"/>
        <v>0.15263191489826311</v>
      </c>
      <c r="CT7" s="27">
        <f t="shared" si="35"/>
        <v>0.11009887824382855</v>
      </c>
      <c r="CU7" s="27">
        <f t="shared" si="36"/>
        <v>0.26273079314209169</v>
      </c>
      <c r="CV7" s="27"/>
      <c r="CW7" s="27">
        <f t="shared" si="37"/>
        <v>6.9193727861785863</v>
      </c>
      <c r="CX7" s="27">
        <f t="shared" si="38"/>
        <v>0.84497984925016123</v>
      </c>
      <c r="CY7" s="27"/>
      <c r="CZ7" s="27">
        <f t="shared" si="39"/>
        <v>1.7074062575870905</v>
      </c>
      <c r="DA7" s="27"/>
      <c r="DB7" s="27">
        <f t="shared" si="40"/>
        <v>0.26273079314209169</v>
      </c>
      <c r="DC7" s="27">
        <f t="shared" si="41"/>
        <v>2</v>
      </c>
      <c r="DD7" s="27">
        <f t="shared" si="42"/>
        <v>0.29259374241290947</v>
      </c>
      <c r="DE7" s="27">
        <f t="shared" si="43"/>
        <v>0.10796304268340384</v>
      </c>
      <c r="DF7" s="27"/>
      <c r="DG7" s="27">
        <f t="shared" si="44"/>
        <v>8.1242635229874445</v>
      </c>
      <c r="DH7" s="27">
        <f t="shared" si="45"/>
        <v>1.0152507387686114</v>
      </c>
      <c r="DI7" s="27">
        <f t="shared" si="46"/>
        <v>3.7649184543768439</v>
      </c>
      <c r="DJ7" s="27">
        <f t="shared" si="47"/>
        <v>-1.6451031033606389</v>
      </c>
      <c r="DK7" s="27">
        <f t="shared" si="48"/>
        <v>0.2292948246387953</v>
      </c>
      <c r="DL7" s="27"/>
      <c r="DM7" s="27" t="str">
        <f t="shared" si="49"/>
        <v>ok</v>
      </c>
      <c r="DN7" s="27">
        <f t="shared" si="50"/>
        <v>0</v>
      </c>
      <c r="DO7" s="27" t="str">
        <f t="shared" si="51"/>
        <v>Mg-Hbl</v>
      </c>
      <c r="DP7" s="33">
        <f t="shared" si="52"/>
        <v>810.27969169320113</v>
      </c>
      <c r="DQ7" s="33">
        <f t="shared" si="53"/>
        <v>82.707433370716146</v>
      </c>
    </row>
    <row r="8" spans="1:121" s="4" customFormat="1">
      <c r="A8" s="3" t="s">
        <v>41</v>
      </c>
      <c r="B8" s="15" t="s">
        <v>88</v>
      </c>
      <c r="C8" s="21">
        <v>2.2999999999999998</v>
      </c>
      <c r="D8" s="21">
        <v>14.8</v>
      </c>
      <c r="E8" s="21">
        <v>8.8000000000000007</v>
      </c>
      <c r="F8" s="21">
        <v>45.2</v>
      </c>
      <c r="G8" s="21">
        <v>0.9</v>
      </c>
      <c r="H8" s="21">
        <v>11.3</v>
      </c>
      <c r="I8" s="21">
        <v>2.1</v>
      </c>
      <c r="J8" s="21">
        <v>0</v>
      </c>
      <c r="K8" s="21">
        <v>0.7</v>
      </c>
      <c r="L8" s="21">
        <v>12.6</v>
      </c>
      <c r="M8" s="21">
        <v>98.7</v>
      </c>
      <c r="P8" s="27">
        <f t="shared" si="0"/>
        <v>8.7901942663703547</v>
      </c>
      <c r="Q8" s="27">
        <v>7.4193548387096769E-2</v>
      </c>
      <c r="R8" s="27">
        <v>0.36724565756823824</v>
      </c>
      <c r="S8" s="27">
        <v>0.17261671243624951</v>
      </c>
      <c r="T8" s="27">
        <v>0.75220502579464144</v>
      </c>
      <c r="U8" s="27">
        <v>1.9144862795149969E-2</v>
      </c>
      <c r="V8" s="27">
        <v>0.20149786019971472</v>
      </c>
      <c r="W8" s="27">
        <v>2.6282853566958697E-2</v>
      </c>
      <c r="X8" s="27">
        <v>9.8730606488011269E-3</v>
      </c>
      <c r="Y8" s="27">
        <v>0.17536534446764093</v>
      </c>
      <c r="Z8" s="27">
        <f t="shared" si="1"/>
        <v>1.7984249258644913</v>
      </c>
      <c r="AA8" s="27">
        <f t="shared" si="2"/>
        <v>0.65217570363392952</v>
      </c>
      <c r="AB8" s="27">
        <f t="shared" si="3"/>
        <v>3.2281606735057382</v>
      </c>
      <c r="AC8" s="27">
        <f t="shared" si="3"/>
        <v>1.5173344359368208</v>
      </c>
      <c r="AD8" s="27">
        <f t="shared" si="3"/>
        <v>6.6120283048750217</v>
      </c>
      <c r="AE8" s="27">
        <f t="shared" si="3"/>
        <v>0.16828706317237438</v>
      </c>
      <c r="AF8" s="27">
        <f t="shared" si="3"/>
        <v>1.7712053354134276</v>
      </c>
      <c r="AG8" s="27">
        <f t="shared" si="3"/>
        <v>0.23103138872813198</v>
      </c>
      <c r="AH8" s="27">
        <f t="shared" si="3"/>
        <v>8.6786121106618444E-2</v>
      </c>
      <c r="AI8" s="27">
        <f t="shared" si="3"/>
        <v>1.5414954454595196</v>
      </c>
      <c r="AJ8" s="27">
        <f t="shared" si="4"/>
        <v>15.808504471831581</v>
      </c>
      <c r="AL8" s="27">
        <f t="shared" si="5"/>
        <v>0.67681203696631786</v>
      </c>
      <c r="AM8" s="27">
        <f t="shared" si="6"/>
        <v>0.82046276680630392</v>
      </c>
      <c r="AN8" s="27">
        <f t="shared" si="7"/>
        <v>1.5916681022197317</v>
      </c>
      <c r="AP8" s="27">
        <f t="shared" si="8"/>
        <v>13.216836369611851</v>
      </c>
      <c r="AQ8" s="27">
        <f t="shared" si="9"/>
        <v>0.64147606205781238</v>
      </c>
      <c r="AR8" s="27">
        <f t="shared" si="10"/>
        <v>3.1751992369416802</v>
      </c>
      <c r="AS8" s="27">
        <f t="shared" si="10"/>
        <v>1.4924409378730896</v>
      </c>
      <c r="AT8" s="27">
        <f t="shared" si="10"/>
        <v>6.503550892179172</v>
      </c>
      <c r="AU8" s="27">
        <f t="shared" si="10"/>
        <v>0.1655261334906816</v>
      </c>
      <c r="AV8" s="27">
        <f t="shared" si="10"/>
        <v>1.7421468130841942</v>
      </c>
      <c r="AW8" s="27">
        <f t="shared" si="10"/>
        <v>0.22724107112131245</v>
      </c>
      <c r="AX8" s="27">
        <f t="shared" si="10"/>
        <v>8.5362301751729486E-2</v>
      </c>
      <c r="AY8" s="27">
        <f t="shared" si="10"/>
        <v>1.516205560133016</v>
      </c>
      <c r="BA8" s="27">
        <f t="shared" si="11"/>
        <v>14.988041705025278</v>
      </c>
      <c r="BB8" s="27">
        <f t="shared" si="12"/>
        <v>0.56566990632261416</v>
      </c>
      <c r="BC8" s="27">
        <f t="shared" si="13"/>
        <v>2.7999714426671205</v>
      </c>
      <c r="BD8" s="27">
        <f t="shared" si="13"/>
        <v>1.3160723765910687</v>
      </c>
      <c r="BE8" s="27">
        <f t="shared" si="13"/>
        <v>5.734996582946212</v>
      </c>
      <c r="BF8" s="27">
        <f t="shared" si="13"/>
        <v>0.14596515437419361</v>
      </c>
      <c r="BG8" s="27">
        <f t="shared" si="13"/>
        <v>1.5362693681759891</v>
      </c>
      <c r="BH8" s="27">
        <f t="shared" si="13"/>
        <v>0.2003869559862991</v>
      </c>
      <c r="BI8" s="27">
        <f t="shared" si="13"/>
        <v>7.5274648722638907E-2</v>
      </c>
      <c r="BJ8" s="27">
        <f t="shared" si="13"/>
        <v>1.3370286249106722</v>
      </c>
      <c r="BK8" s="27"/>
      <c r="BL8" s="27">
        <f t="shared" si="14"/>
        <v>45.245320686190944</v>
      </c>
      <c r="BM8" s="27"/>
      <c r="BN8" s="27"/>
      <c r="BO8" s="27">
        <f t="shared" si="15"/>
        <v>0.64147606205781238</v>
      </c>
      <c r="BP8" s="27">
        <f t="shared" si="16"/>
        <v>3.1751992369416802</v>
      </c>
      <c r="BQ8" s="27">
        <f t="shared" si="16"/>
        <v>1.4924409378730896</v>
      </c>
      <c r="BR8" s="27">
        <f t="shared" si="16"/>
        <v>6.503550892179172</v>
      </c>
      <c r="BS8" s="27">
        <f t="shared" si="16"/>
        <v>0.1655261334906816</v>
      </c>
      <c r="BT8" s="27">
        <f t="shared" si="16"/>
        <v>1.7421468130841942</v>
      </c>
      <c r="BU8" s="27">
        <f t="shared" si="16"/>
        <v>0.22724107112131245</v>
      </c>
      <c r="BV8" s="27">
        <f t="shared" si="16"/>
        <v>8.5362301751729486E-2</v>
      </c>
      <c r="BW8" s="27">
        <f t="shared" si="17"/>
        <v>0.7615262463239596</v>
      </c>
      <c r="BX8" s="27">
        <f t="shared" si="18"/>
        <v>0.7546793138090564</v>
      </c>
      <c r="BY8" s="27"/>
      <c r="BZ8" s="27">
        <f t="shared" si="19"/>
        <v>6.503550892179172</v>
      </c>
      <c r="CA8" s="27">
        <f t="shared" si="20"/>
        <v>1.4924409378730896</v>
      </c>
      <c r="CB8" s="27">
        <f t="shared" si="21"/>
        <v>4.0081699477383381E-3</v>
      </c>
      <c r="CC8" s="27">
        <f t="shared" si="22"/>
        <v>8</v>
      </c>
      <c r="CE8" s="27">
        <f t="shared" si="23"/>
        <v>0</v>
      </c>
      <c r="CF8" s="27">
        <f t="shared" si="24"/>
        <v>0.22323290117357411</v>
      </c>
      <c r="CG8" s="27"/>
      <c r="CH8" s="27">
        <f t="shared" si="25"/>
        <v>0.7546793138090564</v>
      </c>
      <c r="CI8" s="27">
        <f t="shared" si="26"/>
        <v>3.1751992369416802</v>
      </c>
      <c r="CJ8" s="27">
        <f t="shared" si="27"/>
        <v>0.7615262463239596</v>
      </c>
      <c r="CK8" s="27">
        <f t="shared" si="28"/>
        <v>8.5362301751729486E-2</v>
      </c>
      <c r="CL8" s="27">
        <f t="shared" si="29"/>
        <v>4.9999999999999991</v>
      </c>
      <c r="CM8" s="27"/>
      <c r="CN8" s="27">
        <f t="shared" si="30"/>
        <v>0</v>
      </c>
      <c r="CO8" s="27">
        <f t="shared" si="31"/>
        <v>1.7421468130841942</v>
      </c>
      <c r="CP8" s="27">
        <f t="shared" si="32"/>
        <v>0.25785318691580583</v>
      </c>
      <c r="CQ8" s="27">
        <f t="shared" si="33"/>
        <v>2</v>
      </c>
      <c r="CR8" s="27"/>
      <c r="CS8" s="27">
        <f t="shared" si="34"/>
        <v>0.38362287514200655</v>
      </c>
      <c r="CT8" s="27">
        <f t="shared" si="35"/>
        <v>0.1655261334906816</v>
      </c>
      <c r="CU8" s="27">
        <f t="shared" si="36"/>
        <v>0.54914900863268812</v>
      </c>
      <c r="CV8" s="27"/>
      <c r="CW8" s="27">
        <f t="shared" si="37"/>
        <v>6.503550892179172</v>
      </c>
      <c r="CX8" s="27">
        <f t="shared" si="38"/>
        <v>0.8065584584037977</v>
      </c>
      <c r="CY8" s="27"/>
      <c r="CZ8" s="27">
        <f t="shared" si="39"/>
        <v>1.7421468130841942</v>
      </c>
      <c r="DA8" s="27"/>
      <c r="DB8" s="27">
        <f t="shared" si="40"/>
        <v>0.54914900863268812</v>
      </c>
      <c r="DC8" s="27">
        <f t="shared" si="41"/>
        <v>2</v>
      </c>
      <c r="DD8" s="27">
        <f t="shared" si="42"/>
        <v>0.25785318691580583</v>
      </c>
      <c r="DE8" s="27">
        <f t="shared" si="43"/>
        <v>0.22724107112131245</v>
      </c>
      <c r="DF8" s="27"/>
      <c r="DG8" s="27">
        <f t="shared" si="44"/>
        <v>7.6249794499860499</v>
      </c>
      <c r="DH8" s="27">
        <f t="shared" si="45"/>
        <v>1.4924409378730896</v>
      </c>
      <c r="DI8" s="27">
        <f t="shared" si="46"/>
        <v>3.2842344552244662</v>
      </c>
      <c r="DJ8" s="27">
        <f t="shared" si="47"/>
        <v>-1.7469767702759644</v>
      </c>
      <c r="DK8" s="27">
        <f t="shared" si="48"/>
        <v>0.25055669671172848</v>
      </c>
      <c r="DL8" s="27"/>
      <c r="DM8" s="27" t="str">
        <f t="shared" si="49"/>
        <v>ok</v>
      </c>
      <c r="DN8" s="27">
        <f t="shared" si="50"/>
        <v>0</v>
      </c>
      <c r="DO8" s="27" t="str">
        <f t="shared" si="51"/>
        <v>Mg-Hbl</v>
      </c>
      <c r="DP8" s="33">
        <f t="shared" si="52"/>
        <v>885.91473805996338</v>
      </c>
      <c r="DQ8" s="33">
        <f t="shared" si="53"/>
        <v>164.26960120436834</v>
      </c>
    </row>
    <row r="9" spans="1:121" s="4" customFormat="1">
      <c r="A9" s="3" t="s">
        <v>42</v>
      </c>
      <c r="B9" s="15" t="s">
        <v>88</v>
      </c>
      <c r="C9" s="21">
        <v>2.2999999999999998</v>
      </c>
      <c r="D9" s="21">
        <v>14.6</v>
      </c>
      <c r="E9" s="21">
        <v>5.9</v>
      </c>
      <c r="F9" s="21">
        <v>47.6</v>
      </c>
      <c r="G9" s="21">
        <v>0.6</v>
      </c>
      <c r="H9" s="21">
        <v>10.6</v>
      </c>
      <c r="I9" s="21">
        <v>1</v>
      </c>
      <c r="J9" s="21">
        <v>0.1</v>
      </c>
      <c r="K9" s="21">
        <v>1.9</v>
      </c>
      <c r="L9" s="21">
        <v>13.2</v>
      </c>
      <c r="M9" s="21">
        <v>97.8</v>
      </c>
      <c r="P9" s="27">
        <f t="shared" si="0"/>
        <v>8.8864492531485588</v>
      </c>
      <c r="Q9" s="27">
        <v>7.4193548387096769E-2</v>
      </c>
      <c r="R9" s="27">
        <v>0.36228287841191065</v>
      </c>
      <c r="S9" s="27">
        <v>0.11573165947430365</v>
      </c>
      <c r="T9" s="27">
        <v>0.79214511565984358</v>
      </c>
      <c r="U9" s="27">
        <v>1.2763241863433313E-2</v>
      </c>
      <c r="V9" s="27">
        <v>0.18901569186875894</v>
      </c>
      <c r="W9" s="27">
        <v>1.2515644555694616E-2</v>
      </c>
      <c r="X9" s="27">
        <v>2.6798307475317345E-2</v>
      </c>
      <c r="Y9" s="27">
        <v>0.1837160751565762</v>
      </c>
      <c r="Z9" s="27">
        <f t="shared" si="1"/>
        <v>1.769162162852935</v>
      </c>
      <c r="AA9" s="27">
        <f t="shared" si="2"/>
        <v>0.65931720265295757</v>
      </c>
      <c r="AB9" s="27">
        <f t="shared" si="3"/>
        <v>3.2194084142920336</v>
      </c>
      <c r="AC9" s="27">
        <f t="shared" si="3"/>
        <v>1.028443518901069</v>
      </c>
      <c r="AD9" s="27">
        <f t="shared" si="3"/>
        <v>7.0393573714406958</v>
      </c>
      <c r="AE9" s="27">
        <f t="shared" si="3"/>
        <v>0.11341990112506138</v>
      </c>
      <c r="AF9" s="27">
        <f t="shared" si="3"/>
        <v>1.6796783538404909</v>
      </c>
      <c r="AG9" s="27">
        <f t="shared" si="3"/>
        <v>0.11121964021462526</v>
      </c>
      <c r="AH9" s="27">
        <f t="shared" si="3"/>
        <v>0.23814179944967925</v>
      </c>
      <c r="AI9" s="27">
        <f t="shared" si="3"/>
        <v>1.632583578866541</v>
      </c>
      <c r="AJ9" s="27">
        <f t="shared" si="4"/>
        <v>15.721569780783151</v>
      </c>
      <c r="AL9" s="27">
        <f t="shared" si="5"/>
        <v>0.66352302700240984</v>
      </c>
      <c r="AM9" s="27">
        <f t="shared" si="6"/>
        <v>0.77273710377801896</v>
      </c>
      <c r="AN9" s="27">
        <f t="shared" si="7"/>
        <v>1.45241545761851</v>
      </c>
      <c r="AP9" s="27">
        <f t="shared" si="8"/>
        <v>13.269154323164642</v>
      </c>
      <c r="AQ9" s="27">
        <f t="shared" si="9"/>
        <v>0.6459434735434042</v>
      </c>
      <c r="AR9" s="27">
        <f t="shared" si="10"/>
        <v>3.1541052554293318</v>
      </c>
      <c r="AS9" s="27">
        <f t="shared" si="10"/>
        <v>1.00758235378826</v>
      </c>
      <c r="AT9" s="27">
        <f t="shared" si="10"/>
        <v>6.8965695627619974</v>
      </c>
      <c r="AU9" s="27">
        <f t="shared" si="10"/>
        <v>0.11111926794398343</v>
      </c>
      <c r="AV9" s="27">
        <f t="shared" si="10"/>
        <v>1.6456074040684321</v>
      </c>
      <c r="AW9" s="27">
        <f t="shared" si="10"/>
        <v>0.10896363758962578</v>
      </c>
      <c r="AX9" s="27">
        <f t="shared" si="10"/>
        <v>0.23331128099409154</v>
      </c>
      <c r="AY9" s="27">
        <f t="shared" si="10"/>
        <v>1.599467909436695</v>
      </c>
      <c r="BA9" s="27">
        <f t="shared" si="11"/>
        <v>14.948832677005132</v>
      </c>
      <c r="BB9" s="27">
        <f t="shared" si="12"/>
        <v>0.57336407595710659</v>
      </c>
      <c r="BC9" s="27">
        <f t="shared" si="13"/>
        <v>2.7997041836032635</v>
      </c>
      <c r="BD9" s="27">
        <f t="shared" si="13"/>
        <v>0.89436854599889815</v>
      </c>
      <c r="BE9" s="27">
        <f t="shared" si="13"/>
        <v>6.1216583131267344</v>
      </c>
      <c r="BF9" s="27">
        <f t="shared" si="13"/>
        <v>9.8633702475904139E-2</v>
      </c>
      <c r="BG9" s="27">
        <f t="shared" si="13"/>
        <v>1.4607039273049778</v>
      </c>
      <c r="BH9" s="27">
        <f t="shared" si="13"/>
        <v>9.6720282715733283E-2</v>
      </c>
      <c r="BI9" s="27">
        <f t="shared" si="13"/>
        <v>0.20709599603773582</v>
      </c>
      <c r="BJ9" s="27">
        <f t="shared" si="13"/>
        <v>1.4197487512126594</v>
      </c>
      <c r="BK9" s="27"/>
      <c r="BL9" s="27">
        <f t="shared" si="14"/>
        <v>45.066926304115761</v>
      </c>
      <c r="BM9" s="27"/>
      <c r="BN9" s="27"/>
      <c r="BO9" s="27">
        <f t="shared" si="15"/>
        <v>0.6459434735434042</v>
      </c>
      <c r="BP9" s="27">
        <f t="shared" si="16"/>
        <v>3.1541052554293318</v>
      </c>
      <c r="BQ9" s="27">
        <f t="shared" si="16"/>
        <v>1.00758235378826</v>
      </c>
      <c r="BR9" s="27">
        <f t="shared" si="16"/>
        <v>6.8965695627619974</v>
      </c>
      <c r="BS9" s="27">
        <f t="shared" si="16"/>
        <v>0.11111926794398343</v>
      </c>
      <c r="BT9" s="27">
        <f t="shared" si="16"/>
        <v>1.6456074040684321</v>
      </c>
      <c r="BU9" s="27">
        <f t="shared" si="16"/>
        <v>0.10896363758962578</v>
      </c>
      <c r="BV9" s="27">
        <f t="shared" si="16"/>
        <v>0.23331128099409154</v>
      </c>
      <c r="BW9" s="27">
        <f t="shared" si="17"/>
        <v>0.66639421355245565</v>
      </c>
      <c r="BX9" s="27">
        <f t="shared" si="18"/>
        <v>0.93307369588423938</v>
      </c>
      <c r="BY9" s="27"/>
      <c r="BZ9" s="27">
        <f t="shared" si="19"/>
        <v>6.8965695627619974</v>
      </c>
      <c r="CA9" s="27">
        <f t="shared" si="20"/>
        <v>1.00758235378826</v>
      </c>
      <c r="CB9" s="27">
        <f t="shared" si="21"/>
        <v>9.5848083449742605E-2</v>
      </c>
      <c r="CC9" s="27">
        <f t="shared" si="22"/>
        <v>8</v>
      </c>
      <c r="CE9" s="27">
        <f t="shared" si="23"/>
        <v>0</v>
      </c>
      <c r="CF9" s="27">
        <f t="shared" si="24"/>
        <v>1.3115554139883176E-2</v>
      </c>
      <c r="CG9" s="27"/>
      <c r="CH9" s="27">
        <f t="shared" si="25"/>
        <v>0.93307369588423938</v>
      </c>
      <c r="CI9" s="27">
        <f t="shared" si="26"/>
        <v>3.1541052554293318</v>
      </c>
      <c r="CJ9" s="27">
        <f t="shared" si="27"/>
        <v>0.66639421355245387</v>
      </c>
      <c r="CK9" s="27">
        <f t="shared" si="28"/>
        <v>0.23331128099409154</v>
      </c>
      <c r="CL9" s="27">
        <f t="shared" si="29"/>
        <v>4.9999999999999991</v>
      </c>
      <c r="CM9" s="27"/>
      <c r="CN9" s="27">
        <f t="shared" si="30"/>
        <v>1.7763568394002505E-15</v>
      </c>
      <c r="CO9" s="27">
        <f t="shared" si="31"/>
        <v>1.6456074040684321</v>
      </c>
      <c r="CP9" s="27">
        <f t="shared" si="32"/>
        <v>0.35439259593156613</v>
      </c>
      <c r="CQ9" s="27">
        <f t="shared" si="33"/>
        <v>2</v>
      </c>
      <c r="CR9" s="27"/>
      <c r="CS9" s="27">
        <f t="shared" si="34"/>
        <v>0.29155087761183807</v>
      </c>
      <c r="CT9" s="27">
        <f t="shared" si="35"/>
        <v>0.11111926794398343</v>
      </c>
      <c r="CU9" s="27">
        <f t="shared" si="36"/>
        <v>0.40267014555582148</v>
      </c>
      <c r="CV9" s="27"/>
      <c r="CW9" s="27">
        <f t="shared" si="37"/>
        <v>6.8965695627619974</v>
      </c>
      <c r="CX9" s="27">
        <f t="shared" si="38"/>
        <v>0.82557405937029005</v>
      </c>
      <c r="CY9" s="27"/>
      <c r="CZ9" s="27">
        <f t="shared" si="39"/>
        <v>1.6456074040684321</v>
      </c>
      <c r="DA9" s="27"/>
      <c r="DB9" s="27">
        <f t="shared" si="40"/>
        <v>0.40267014555582148</v>
      </c>
      <c r="DC9" s="27">
        <f t="shared" si="41"/>
        <v>1.9999999999999982</v>
      </c>
      <c r="DD9" s="27">
        <f t="shared" si="42"/>
        <v>0.35439259593156613</v>
      </c>
      <c r="DE9" s="27">
        <f t="shared" si="43"/>
        <v>0.10896363758962578</v>
      </c>
      <c r="DF9" s="27"/>
      <c r="DG9" s="27">
        <f t="shared" si="44"/>
        <v>8.0336864471619798</v>
      </c>
      <c r="DH9" s="27">
        <f t="shared" si="45"/>
        <v>1.00758235378826</v>
      </c>
      <c r="DI9" s="27">
        <f t="shared" si="46"/>
        <v>3.6228768843544246</v>
      </c>
      <c r="DJ9" s="27">
        <f t="shared" si="47"/>
        <v>-1.7001273518445519</v>
      </c>
      <c r="DK9" s="27">
        <f t="shared" si="48"/>
        <v>0.2211182356439074</v>
      </c>
      <c r="DL9" s="27"/>
      <c r="DM9" s="27" t="str">
        <f t="shared" si="49"/>
        <v>ok</v>
      </c>
      <c r="DN9" s="27">
        <f t="shared" si="50"/>
        <v>0</v>
      </c>
      <c r="DO9" s="27" t="str">
        <f t="shared" si="51"/>
        <v>Mg-Hbl</v>
      </c>
      <c r="DP9" s="33">
        <f t="shared" si="52"/>
        <v>824.00094117877325</v>
      </c>
      <c r="DQ9" s="33">
        <f t="shared" si="53"/>
        <v>81.800417209169723</v>
      </c>
    </row>
    <row r="10" spans="1:121" s="4" customFormat="1">
      <c r="A10" s="3" t="s">
        <v>43</v>
      </c>
      <c r="B10" s="15" t="s">
        <v>88</v>
      </c>
      <c r="C10" s="21">
        <v>2.2999999999999998</v>
      </c>
      <c r="D10" s="21">
        <v>14.5</v>
      </c>
      <c r="E10" s="21">
        <v>9.1</v>
      </c>
      <c r="F10" s="21">
        <v>44.5</v>
      </c>
      <c r="G10" s="21">
        <v>0.9</v>
      </c>
      <c r="H10" s="21">
        <v>11.1</v>
      </c>
      <c r="I10" s="21">
        <v>2.1</v>
      </c>
      <c r="J10" s="21">
        <v>0</v>
      </c>
      <c r="K10" s="21">
        <v>0.6</v>
      </c>
      <c r="L10" s="21">
        <v>12.3</v>
      </c>
      <c r="M10" s="21">
        <v>97.399999999999991</v>
      </c>
      <c r="P10" s="27">
        <f t="shared" si="0"/>
        <v>8.8958190122616259</v>
      </c>
      <c r="Q10" s="27">
        <v>7.4193548387096769E-2</v>
      </c>
      <c r="R10" s="27">
        <v>0.35980148883374691</v>
      </c>
      <c r="S10" s="27">
        <v>0.17850137308748526</v>
      </c>
      <c r="T10" s="27">
        <v>0.74055583291729066</v>
      </c>
      <c r="U10" s="27">
        <v>1.9144862795149969E-2</v>
      </c>
      <c r="V10" s="27">
        <v>0.19793152639087019</v>
      </c>
      <c r="W10" s="27">
        <v>2.6282853566958697E-2</v>
      </c>
      <c r="X10" s="27">
        <v>8.462623413258109E-3</v>
      </c>
      <c r="Y10" s="27">
        <v>0.1711899791231733</v>
      </c>
      <c r="Z10" s="27">
        <f t="shared" si="1"/>
        <v>1.7760640885150298</v>
      </c>
      <c r="AA10" s="27">
        <f t="shared" si="2"/>
        <v>0.66001237832908832</v>
      </c>
      <c r="AB10" s="27">
        <f t="shared" si="3"/>
        <v>3.2007289250072848</v>
      </c>
      <c r="AC10" s="27">
        <f t="shared" si="3"/>
        <v>1.5879159084264571</v>
      </c>
      <c r="AD10" s="27">
        <f t="shared" si="3"/>
        <v>6.5878506581068779</v>
      </c>
      <c r="AE10" s="27">
        <f t="shared" si="3"/>
        <v>0.17030923444023535</v>
      </c>
      <c r="AF10" s="27">
        <f t="shared" si="3"/>
        <v>1.7607630355938668</v>
      </c>
      <c r="AG10" s="27">
        <f t="shared" si="3"/>
        <v>0.23380750845743947</v>
      </c>
      <c r="AH10" s="27">
        <f t="shared" si="3"/>
        <v>7.5281966253271854E-2</v>
      </c>
      <c r="AI10" s="27">
        <f t="shared" si="3"/>
        <v>1.5228750709925958</v>
      </c>
      <c r="AJ10" s="27">
        <f t="shared" si="4"/>
        <v>15.799544685607119</v>
      </c>
      <c r="AL10" s="27">
        <f t="shared" si="5"/>
        <v>0.67760314533516741</v>
      </c>
      <c r="AM10" s="27">
        <f t="shared" si="6"/>
        <v>0.8303216127693237</v>
      </c>
      <c r="AN10" s="27">
        <f t="shared" si="7"/>
        <v>1.5910846483631906</v>
      </c>
      <c r="AP10" s="27">
        <f t="shared" si="8"/>
        <v>13.208460037243928</v>
      </c>
      <c r="AQ10" s="27">
        <f t="shared" si="9"/>
        <v>0.64959585705560274</v>
      </c>
      <c r="AR10" s="27">
        <f t="shared" si="10"/>
        <v>3.1502140225104482</v>
      </c>
      <c r="AS10" s="27">
        <f t="shared" si="10"/>
        <v>1.5628549241423364</v>
      </c>
      <c r="AT10" s="27">
        <f t="shared" si="10"/>
        <v>6.4838791436627954</v>
      </c>
      <c r="AU10" s="27">
        <f t="shared" si="10"/>
        <v>0.16762136096715147</v>
      </c>
      <c r="AV10" s="27">
        <f t="shared" si="10"/>
        <v>1.7329741240218395</v>
      </c>
      <c r="AW10" s="27">
        <f t="shared" si="10"/>
        <v>0.23011748541285162</v>
      </c>
      <c r="AX10" s="27">
        <f t="shared" si="10"/>
        <v>7.4093842774478516E-2</v>
      </c>
      <c r="AY10" s="27">
        <f t="shared" si="10"/>
        <v>1.4988405814970887</v>
      </c>
      <c r="BA10" s="27">
        <f t="shared" si="11"/>
        <v>14.969223072837794</v>
      </c>
      <c r="BB10" s="27">
        <f t="shared" si="12"/>
        <v>0.57318678975712278</v>
      </c>
      <c r="BC10" s="27">
        <f t="shared" si="13"/>
        <v>2.7796683784208298</v>
      </c>
      <c r="BD10" s="27">
        <f t="shared" si="13"/>
        <v>1.3790232605325559</v>
      </c>
      <c r="BE10" s="27">
        <f t="shared" si="13"/>
        <v>5.7212093198604324</v>
      </c>
      <c r="BF10" s="27">
        <f t="shared" si="13"/>
        <v>0.14790480687942184</v>
      </c>
      <c r="BG10" s="27">
        <f t="shared" si="13"/>
        <v>1.5291320966587016</v>
      </c>
      <c r="BH10" s="27">
        <f t="shared" si="13"/>
        <v>0.2030497905707607</v>
      </c>
      <c r="BI10" s="27">
        <f t="shared" si="13"/>
        <v>6.5378514070537089E-2</v>
      </c>
      <c r="BJ10" s="27">
        <f t="shared" si="13"/>
        <v>1.3225386398861818</v>
      </c>
      <c r="BK10" s="27"/>
      <c r="BL10" s="27">
        <f t="shared" si="14"/>
        <v>45.274013648360061</v>
      </c>
      <c r="BM10" s="27"/>
      <c r="BN10" s="27"/>
      <c r="BO10" s="27">
        <f t="shared" si="15"/>
        <v>0.64959585705560274</v>
      </c>
      <c r="BP10" s="27">
        <f t="shared" si="16"/>
        <v>3.1502140225104482</v>
      </c>
      <c r="BQ10" s="27">
        <f t="shared" si="16"/>
        <v>1.5628549241423364</v>
      </c>
      <c r="BR10" s="27">
        <f t="shared" si="16"/>
        <v>6.4838791436627954</v>
      </c>
      <c r="BS10" s="27">
        <f t="shared" si="16"/>
        <v>0.16762136096715147</v>
      </c>
      <c r="BT10" s="27">
        <f t="shared" si="16"/>
        <v>1.7329741240218395</v>
      </c>
      <c r="BU10" s="27">
        <f t="shared" si="16"/>
        <v>0.23011748541285162</v>
      </c>
      <c r="BV10" s="27">
        <f t="shared" si="16"/>
        <v>7.4093842774478516E-2</v>
      </c>
      <c r="BW10" s="27">
        <f t="shared" si="17"/>
        <v>0.77285422985714947</v>
      </c>
      <c r="BX10" s="27">
        <f t="shared" si="18"/>
        <v>0.72598635163993919</v>
      </c>
      <c r="BY10" s="27"/>
      <c r="BZ10" s="27">
        <f t="shared" si="19"/>
        <v>6.4838791436627954</v>
      </c>
      <c r="CA10" s="27">
        <f t="shared" si="20"/>
        <v>1.5161208563372046</v>
      </c>
      <c r="CB10" s="27">
        <f t="shared" si="21"/>
        <v>-4.6734067805131785E-2</v>
      </c>
      <c r="CC10" s="27">
        <f t="shared" si="22"/>
        <v>7.953265932194868</v>
      </c>
      <c r="CE10" s="27">
        <f t="shared" si="23"/>
        <v>4.6734067805131785E-2</v>
      </c>
      <c r="CF10" s="27">
        <f t="shared" si="24"/>
        <v>0.27685155321798338</v>
      </c>
      <c r="CG10" s="27"/>
      <c r="CH10" s="27">
        <f t="shared" si="25"/>
        <v>0.72598635163993919</v>
      </c>
      <c r="CI10" s="27">
        <f t="shared" si="26"/>
        <v>3.1502140225104482</v>
      </c>
      <c r="CJ10" s="27">
        <f t="shared" si="27"/>
        <v>0.7261201620520189</v>
      </c>
      <c r="CK10" s="27">
        <f t="shared" si="28"/>
        <v>7.4093842774478516E-2</v>
      </c>
      <c r="CL10" s="27">
        <f t="shared" si="29"/>
        <v>5</v>
      </c>
      <c r="CM10" s="27"/>
      <c r="CN10" s="27">
        <f t="shared" si="30"/>
        <v>4.6734067805130564E-2</v>
      </c>
      <c r="CO10" s="27">
        <f t="shared" si="31"/>
        <v>1.7329741240218395</v>
      </c>
      <c r="CP10" s="27">
        <f t="shared" si="32"/>
        <v>0.22029180817302985</v>
      </c>
      <c r="CQ10" s="27">
        <f t="shared" si="33"/>
        <v>2</v>
      </c>
      <c r="CR10" s="27"/>
      <c r="CS10" s="27">
        <f t="shared" si="34"/>
        <v>0.4293040488825729</v>
      </c>
      <c r="CT10" s="27">
        <f t="shared" si="35"/>
        <v>0.16762136096715147</v>
      </c>
      <c r="CU10" s="27">
        <f t="shared" si="36"/>
        <v>0.59692540984972431</v>
      </c>
      <c r="CV10" s="27"/>
      <c r="CW10" s="27">
        <f t="shared" si="37"/>
        <v>6.4838791436627954</v>
      </c>
      <c r="CX10" s="27">
        <f t="shared" si="38"/>
        <v>0.80299750599783049</v>
      </c>
      <c r="CY10" s="27"/>
      <c r="CZ10" s="27">
        <f t="shared" si="39"/>
        <v>1.7329741240218395</v>
      </c>
      <c r="DA10" s="27"/>
      <c r="DB10" s="27">
        <f t="shared" si="40"/>
        <v>0.59692540984972431</v>
      </c>
      <c r="DC10" s="27">
        <f t="shared" si="41"/>
        <v>1.9532659321948693</v>
      </c>
      <c r="DD10" s="27">
        <f t="shared" si="42"/>
        <v>0.22029180817302985</v>
      </c>
      <c r="DE10" s="27">
        <f t="shared" si="43"/>
        <v>0.23011748541285162</v>
      </c>
      <c r="DF10" s="27"/>
      <c r="DG10" s="27">
        <f t="shared" si="44"/>
        <v>7.5857918051254938</v>
      </c>
      <c r="DH10" s="27">
        <f t="shared" si="45"/>
        <v>1.5628549241423364</v>
      </c>
      <c r="DI10" s="27">
        <f t="shared" si="46"/>
        <v>3.1456895509313143</v>
      </c>
      <c r="DJ10" s="27">
        <f t="shared" si="47"/>
        <v>-1.7109206271765647</v>
      </c>
      <c r="DK10" s="27">
        <f t="shared" si="48"/>
        <v>0.22935239244007768</v>
      </c>
      <c r="DL10" s="27"/>
      <c r="DM10" s="27" t="str">
        <f t="shared" si="49"/>
        <v>ok</v>
      </c>
      <c r="DN10" s="27">
        <f t="shared" si="50"/>
        <v>2.9903010882970156E-2</v>
      </c>
      <c r="DO10" s="27" t="str">
        <f t="shared" si="51"/>
        <v>Mg-Hst</v>
      </c>
      <c r="DP10" s="33">
        <f t="shared" si="52"/>
        <v>891.85115681695447</v>
      </c>
      <c r="DQ10" s="33">
        <f t="shared" si="53"/>
        <v>181.77402597678366</v>
      </c>
    </row>
    <row r="11" spans="1:121" s="4" customFormat="1">
      <c r="A11" s="3" t="s">
        <v>44</v>
      </c>
      <c r="B11" s="15" t="s">
        <v>88</v>
      </c>
      <c r="C11" s="21">
        <v>2.8</v>
      </c>
      <c r="D11" s="21">
        <v>13.9</v>
      </c>
      <c r="E11" s="21">
        <v>12.4</v>
      </c>
      <c r="F11" s="21">
        <v>41.4</v>
      </c>
      <c r="G11" s="21">
        <v>1</v>
      </c>
      <c r="H11" s="21">
        <v>11.3</v>
      </c>
      <c r="I11" s="21">
        <v>3.2</v>
      </c>
      <c r="J11" s="21">
        <v>0</v>
      </c>
      <c r="K11" s="21">
        <v>0.2</v>
      </c>
      <c r="L11" s="21">
        <v>11.7</v>
      </c>
      <c r="M11" s="21">
        <v>97.9</v>
      </c>
      <c r="P11" s="27">
        <f t="shared" si="0"/>
        <v>8.8777358945783629</v>
      </c>
      <c r="Q11" s="27">
        <v>9.0322580645161285E-2</v>
      </c>
      <c r="R11" s="27">
        <v>0.34491315136476425</v>
      </c>
      <c r="S11" s="27">
        <v>0.24323264025107885</v>
      </c>
      <c r="T11" s="27">
        <v>0.68896655017473785</v>
      </c>
      <c r="U11" s="27">
        <v>2.1272069772388855E-2</v>
      </c>
      <c r="V11" s="27">
        <v>0.20149786019971472</v>
      </c>
      <c r="W11" s="27">
        <v>4.0050062578222773E-2</v>
      </c>
      <c r="X11" s="27">
        <v>2.8208744710860366E-3</v>
      </c>
      <c r="Y11" s="27">
        <v>0.162839248434238</v>
      </c>
      <c r="Z11" s="27">
        <f t="shared" si="1"/>
        <v>1.7959150378913928</v>
      </c>
      <c r="AA11" s="27">
        <f t="shared" si="2"/>
        <v>0.80186001628449721</v>
      </c>
      <c r="AB11" s="27">
        <f t="shared" si="3"/>
        <v>3.0620478643831075</v>
      </c>
      <c r="AC11" s="27">
        <f t="shared" si="3"/>
        <v>2.1593551410900687</v>
      </c>
      <c r="AD11" s="27">
        <f t="shared" si="3"/>
        <v>6.1164630726500953</v>
      </c>
      <c r="AE11" s="27">
        <f t="shared" si="3"/>
        <v>0.18884781737031192</v>
      </c>
      <c r="AF11" s="27">
        <f t="shared" si="3"/>
        <v>1.7888447861757402</v>
      </c>
      <c r="AG11" s="27">
        <f t="shared" si="3"/>
        <v>0.35555387813079797</v>
      </c>
      <c r="AH11" s="27">
        <f t="shared" si="3"/>
        <v>2.504297854606026E-2</v>
      </c>
      <c r="AI11" s="27">
        <f t="shared" si="3"/>
        <v>1.4456438408707981</v>
      </c>
      <c r="AJ11" s="27">
        <f t="shared" si="4"/>
        <v>15.943659395501479</v>
      </c>
      <c r="AL11" s="27">
        <f t="shared" si="5"/>
        <v>0.67929398561444676</v>
      </c>
      <c r="AM11" s="27">
        <f t="shared" si="6"/>
        <v>0.99070783365480919</v>
      </c>
      <c r="AN11" s="27">
        <f t="shared" si="7"/>
        <v>1.7795526198305494</v>
      </c>
      <c r="AP11" s="27">
        <f t="shared" si="8"/>
        <v>13.164106775670929</v>
      </c>
      <c r="AQ11" s="27">
        <f t="shared" si="9"/>
        <v>0.79186384532855469</v>
      </c>
      <c r="AR11" s="27">
        <f t="shared" si="10"/>
        <v>3.0238756730953051</v>
      </c>
      <c r="AS11" s="27">
        <f t="shared" si="10"/>
        <v>2.1324361244206167</v>
      </c>
      <c r="AT11" s="27">
        <f t="shared" si="10"/>
        <v>6.0402138405170058</v>
      </c>
      <c r="AU11" s="27">
        <f t="shared" si="10"/>
        <v>0.18649359714639135</v>
      </c>
      <c r="AV11" s="27">
        <f t="shared" si="10"/>
        <v>1.7665446366070967</v>
      </c>
      <c r="AW11" s="27">
        <f t="shared" si="10"/>
        <v>0.3511214619014511</v>
      </c>
      <c r="AX11" s="27">
        <f t="shared" si="10"/>
        <v>2.4730787029201284E-2</v>
      </c>
      <c r="AY11" s="27">
        <f t="shared" si="10"/>
        <v>1.4276221130364191</v>
      </c>
      <c r="BA11" s="27">
        <f t="shared" si="11"/>
        <v>14.952951561846669</v>
      </c>
      <c r="BB11" s="27">
        <f t="shared" si="12"/>
        <v>0.69713194539440415</v>
      </c>
      <c r="BC11" s="27">
        <f t="shared" si="13"/>
        <v>2.6621247365335763</v>
      </c>
      <c r="BD11" s="27">
        <f t="shared" si="13"/>
        <v>1.8773294836182888</v>
      </c>
      <c r="BE11" s="27">
        <f t="shared" si="13"/>
        <v>5.3176136908873506</v>
      </c>
      <c r="BF11" s="27">
        <f t="shared" si="13"/>
        <v>0.16418307888311404</v>
      </c>
      <c r="BG11" s="27">
        <f t="shared" si="13"/>
        <v>1.5552101619603362</v>
      </c>
      <c r="BH11" s="27">
        <f t="shared" si="13"/>
        <v>0.30911625685287369</v>
      </c>
      <c r="BI11" s="27">
        <f t="shared" si="13"/>
        <v>2.1772204621425078E-2</v>
      </c>
      <c r="BJ11" s="27">
        <f t="shared" si="13"/>
        <v>1.2568334655261477</v>
      </c>
      <c r="BK11" s="27"/>
      <c r="BL11" s="27">
        <f t="shared" si="14"/>
        <v>45.426553444946677</v>
      </c>
      <c r="BM11" s="27"/>
      <c r="BN11" s="27"/>
      <c r="BO11" s="27">
        <f t="shared" si="15"/>
        <v>0.79186384532855469</v>
      </c>
      <c r="BP11" s="27">
        <f t="shared" si="16"/>
        <v>3.0238756730953051</v>
      </c>
      <c r="BQ11" s="27">
        <f t="shared" si="16"/>
        <v>2.1324361244206167</v>
      </c>
      <c r="BR11" s="27">
        <f t="shared" si="16"/>
        <v>6.0402138405170058</v>
      </c>
      <c r="BS11" s="27">
        <f t="shared" si="16"/>
        <v>0.18649359714639135</v>
      </c>
      <c r="BT11" s="27">
        <f t="shared" si="16"/>
        <v>1.7665446366070967</v>
      </c>
      <c r="BU11" s="27">
        <f t="shared" si="16"/>
        <v>0.3511214619014511</v>
      </c>
      <c r="BV11" s="27">
        <f t="shared" si="16"/>
        <v>2.4730787029201284E-2</v>
      </c>
      <c r="BW11" s="27">
        <f t="shared" si="17"/>
        <v>0.85417555798309608</v>
      </c>
      <c r="BX11" s="27">
        <f t="shared" si="18"/>
        <v>0.57344655505332298</v>
      </c>
      <c r="BY11" s="27"/>
      <c r="BZ11" s="27">
        <f t="shared" si="19"/>
        <v>6.0402138405170058</v>
      </c>
      <c r="CA11" s="27">
        <f t="shared" si="20"/>
        <v>1.9597861594829942</v>
      </c>
      <c r="CB11" s="27">
        <f t="shared" si="21"/>
        <v>-0.17264996493762252</v>
      </c>
      <c r="CC11" s="27">
        <f t="shared" si="22"/>
        <v>7.827350035062377</v>
      </c>
      <c r="CE11" s="27">
        <f t="shared" si="23"/>
        <v>0.17264996493762252</v>
      </c>
      <c r="CF11" s="27">
        <f t="shared" si="24"/>
        <v>0.52377142683907363</v>
      </c>
      <c r="CG11" s="27"/>
      <c r="CH11" s="27">
        <f t="shared" si="25"/>
        <v>0.57344655505332298</v>
      </c>
      <c r="CI11" s="27">
        <f t="shared" si="26"/>
        <v>3.0238756730953051</v>
      </c>
      <c r="CJ11" s="27">
        <f t="shared" si="27"/>
        <v>0.68152559304547422</v>
      </c>
      <c r="CK11" s="27">
        <f t="shared" si="28"/>
        <v>2.4730787029201284E-2</v>
      </c>
      <c r="CL11" s="27">
        <f t="shared" si="29"/>
        <v>5</v>
      </c>
      <c r="CM11" s="27"/>
      <c r="CN11" s="27">
        <f t="shared" si="30"/>
        <v>0.17264996493762186</v>
      </c>
      <c r="CO11" s="27">
        <f t="shared" si="31"/>
        <v>1.7665446366070967</v>
      </c>
      <c r="CP11" s="27">
        <f t="shared" si="32"/>
        <v>6.0805398455281434E-2</v>
      </c>
      <c r="CQ11" s="27">
        <f t="shared" si="33"/>
        <v>2</v>
      </c>
      <c r="CR11" s="27"/>
      <c r="CS11" s="27">
        <f t="shared" si="34"/>
        <v>0.73105844687327326</v>
      </c>
      <c r="CT11" s="27">
        <f t="shared" si="35"/>
        <v>0.18649359714639135</v>
      </c>
      <c r="CU11" s="27">
        <f t="shared" si="36"/>
        <v>0.91755204401966461</v>
      </c>
      <c r="CV11" s="27"/>
      <c r="CW11" s="27">
        <f t="shared" si="37"/>
        <v>6.0402138405170058</v>
      </c>
      <c r="CX11" s="27">
        <f t="shared" si="38"/>
        <v>0.77974103303798581</v>
      </c>
      <c r="CY11" s="27"/>
      <c r="CZ11" s="27">
        <f t="shared" si="39"/>
        <v>1.7665446366070967</v>
      </c>
      <c r="DA11" s="27"/>
      <c r="DB11" s="27">
        <f t="shared" si="40"/>
        <v>0.91755204401966461</v>
      </c>
      <c r="DC11" s="27">
        <f t="shared" si="41"/>
        <v>1.8273500350623781</v>
      </c>
      <c r="DD11" s="27">
        <f t="shared" si="42"/>
        <v>6.0805398455281434E-2</v>
      </c>
      <c r="DE11" s="27">
        <f t="shared" si="43"/>
        <v>0.3511214619014511</v>
      </c>
      <c r="DF11" s="27"/>
      <c r="DG11" s="27">
        <f t="shared" si="44"/>
        <v>6.9125911922556504</v>
      </c>
      <c r="DH11" s="27">
        <f t="shared" si="45"/>
        <v>2.1324361244206167</v>
      </c>
      <c r="DI11" s="27">
        <f t="shared" si="46"/>
        <v>2.4773067778369606</v>
      </c>
      <c r="DJ11" s="27">
        <f t="shared" si="47"/>
        <v>-1.5677018165386802</v>
      </c>
      <c r="DK11" s="27">
        <f t="shared" si="48"/>
        <v>0.10722400608369062</v>
      </c>
      <c r="DL11" s="27"/>
      <c r="DM11" s="27" t="str">
        <f t="shared" si="49"/>
        <v>ok</v>
      </c>
      <c r="DN11" s="27">
        <f t="shared" si="50"/>
        <v>8.0963721707974515E-2</v>
      </c>
      <c r="DO11" s="27" t="str">
        <f t="shared" si="51"/>
        <v>Mg-Hst</v>
      </c>
      <c r="DP11" s="33">
        <f t="shared" si="52"/>
        <v>993.8322980587684</v>
      </c>
      <c r="DQ11" s="33">
        <f t="shared" si="53"/>
        <v>412.32920276248592</v>
      </c>
    </row>
    <row r="12" spans="1:121" s="4" customFormat="1">
      <c r="A12" s="3" t="s">
        <v>45</v>
      </c>
      <c r="B12" s="15" t="s">
        <v>88</v>
      </c>
      <c r="C12" s="21">
        <v>2.6</v>
      </c>
      <c r="D12" s="21">
        <v>13.7</v>
      </c>
      <c r="E12" s="21">
        <v>12.6</v>
      </c>
      <c r="F12" s="21">
        <v>40.9</v>
      </c>
      <c r="G12" s="21">
        <v>1</v>
      </c>
      <c r="H12" s="21">
        <v>11.1</v>
      </c>
      <c r="I12" s="21">
        <v>3.4</v>
      </c>
      <c r="J12" s="21">
        <v>0</v>
      </c>
      <c r="K12" s="21">
        <v>0.3</v>
      </c>
      <c r="L12" s="21">
        <v>11.4</v>
      </c>
      <c r="M12" s="21">
        <v>97</v>
      </c>
      <c r="P12" s="27">
        <f t="shared" si="0"/>
        <v>8.9477451250591677</v>
      </c>
      <c r="Q12" s="27">
        <v>8.387096774193549E-2</v>
      </c>
      <c r="R12" s="27">
        <v>0.33995037220843671</v>
      </c>
      <c r="S12" s="27">
        <v>0.24715574735190268</v>
      </c>
      <c r="T12" s="27">
        <v>0.6806456981194875</v>
      </c>
      <c r="U12" s="27">
        <v>2.1272069772388855E-2</v>
      </c>
      <c r="V12" s="27">
        <v>0.19793152639087019</v>
      </c>
      <c r="W12" s="27">
        <v>4.2553191489361694E-2</v>
      </c>
      <c r="X12" s="27">
        <v>4.2313117066290545E-3</v>
      </c>
      <c r="Y12" s="27">
        <v>0.15866388308977036</v>
      </c>
      <c r="Z12" s="27">
        <f t="shared" si="1"/>
        <v>1.7762747678707829</v>
      </c>
      <c r="AA12" s="27">
        <f t="shared" si="2"/>
        <v>0.75045604274689803</v>
      </c>
      <c r="AB12" s="27">
        <f t="shared" si="3"/>
        <v>3.041789285690089</v>
      </c>
      <c r="AC12" s="27">
        <f t="shared" si="3"/>
        <v>2.2114866334983425</v>
      </c>
      <c r="AD12" s="27">
        <f t="shared" si="3"/>
        <v>6.0902442272411381</v>
      </c>
      <c r="AE12" s="27">
        <f t="shared" si="3"/>
        <v>0.19033705860581085</v>
      </c>
      <c r="AF12" s="27">
        <f t="shared" si="3"/>
        <v>1.7710408503594288</v>
      </c>
      <c r="AG12" s="27">
        <f t="shared" si="3"/>
        <v>0.38075511170464538</v>
      </c>
      <c r="AH12" s="27">
        <f t="shared" si="3"/>
        <v>3.7860698695595912E-2</v>
      </c>
      <c r="AI12" s="27">
        <f t="shared" si="3"/>
        <v>1.4196839864394506</v>
      </c>
      <c r="AJ12" s="27">
        <f t="shared" si="4"/>
        <v>15.8936538949814</v>
      </c>
      <c r="AL12" s="27">
        <f t="shared" si="5"/>
        <v>0.68179031906162002</v>
      </c>
      <c r="AM12" s="27">
        <f t="shared" si="6"/>
        <v>0.94079310135270888</v>
      </c>
      <c r="AN12" s="27">
        <f t="shared" si="7"/>
        <v>1.7118339517121377</v>
      </c>
      <c r="AP12" s="27">
        <f t="shared" si="8"/>
        <v>13.181819943269261</v>
      </c>
      <c r="AQ12" s="27">
        <f t="shared" si="9"/>
        <v>0.74010482601767957</v>
      </c>
      <c r="AR12" s="27">
        <f t="shared" si="10"/>
        <v>2.9998331705450316</v>
      </c>
      <c r="AS12" s="27">
        <f t="shared" si="10"/>
        <v>2.1809830781490898</v>
      </c>
      <c r="AT12" s="27">
        <f t="shared" si="10"/>
        <v>6.0062400559917544</v>
      </c>
      <c r="AU12" s="27">
        <f t="shared" si="10"/>
        <v>0.18771169478300903</v>
      </c>
      <c r="AV12" s="27">
        <f t="shared" si="10"/>
        <v>1.7466124673041501</v>
      </c>
      <c r="AW12" s="27">
        <f t="shared" si="10"/>
        <v>0.375503266882947</v>
      </c>
      <c r="AX12" s="27">
        <f t="shared" si="10"/>
        <v>3.73384771724228E-2</v>
      </c>
      <c r="AY12" s="27">
        <f t="shared" si="10"/>
        <v>1.4001019512587545</v>
      </c>
      <c r="BA12" s="27">
        <f t="shared" si="11"/>
        <v>14.952860793628689</v>
      </c>
      <c r="BB12" s="27">
        <f t="shared" si="12"/>
        <v>0.65244562163426334</v>
      </c>
      <c r="BC12" s="27">
        <f t="shared" si="13"/>
        <v>2.6445281113578125</v>
      </c>
      <c r="BD12" s="27">
        <f t="shared" si="13"/>
        <v>1.9226639391793403</v>
      </c>
      <c r="BE12" s="27">
        <f t="shared" si="13"/>
        <v>5.2948513362653609</v>
      </c>
      <c r="BF12" s="27">
        <f t="shared" si="13"/>
        <v>0.16547882014188603</v>
      </c>
      <c r="BG12" s="27">
        <f t="shared" si="13"/>
        <v>1.539740881188618</v>
      </c>
      <c r="BH12" s="27">
        <f t="shared" si="13"/>
        <v>0.33102805680298131</v>
      </c>
      <c r="BI12" s="27">
        <f t="shared" si="13"/>
        <v>3.2916047961368385E-2</v>
      </c>
      <c r="BJ12" s="27">
        <f t="shared" si="13"/>
        <v>1.2342716272445193</v>
      </c>
      <c r="BK12" s="27"/>
      <c r="BL12" s="27">
        <f t="shared" si="14"/>
        <v>45.365511179307482</v>
      </c>
      <c r="BM12" s="27"/>
      <c r="BN12" s="27"/>
      <c r="BO12" s="27">
        <f t="shared" si="15"/>
        <v>0.74010482601767957</v>
      </c>
      <c r="BP12" s="27">
        <f t="shared" si="16"/>
        <v>2.9998331705450316</v>
      </c>
      <c r="BQ12" s="27">
        <f t="shared" si="16"/>
        <v>2.1809830781490898</v>
      </c>
      <c r="BR12" s="27">
        <f t="shared" si="16"/>
        <v>6.0062400559917544</v>
      </c>
      <c r="BS12" s="27">
        <f t="shared" si="16"/>
        <v>0.18771169478300903</v>
      </c>
      <c r="BT12" s="27">
        <f t="shared" si="16"/>
        <v>1.7466124673041501</v>
      </c>
      <c r="BU12" s="27">
        <f t="shared" si="16"/>
        <v>0.375503266882947</v>
      </c>
      <c r="BV12" s="27">
        <f t="shared" si="16"/>
        <v>3.73384771724228E-2</v>
      </c>
      <c r="BW12" s="27">
        <f t="shared" si="17"/>
        <v>0.76561313056623681</v>
      </c>
      <c r="BX12" s="27">
        <f t="shared" si="18"/>
        <v>0.63448882069251766</v>
      </c>
      <c r="BY12" s="27"/>
      <c r="BZ12" s="27">
        <f t="shared" si="19"/>
        <v>6.0062400559917544</v>
      </c>
      <c r="CA12" s="27">
        <f t="shared" si="20"/>
        <v>1.9937599440082456</v>
      </c>
      <c r="CB12" s="27">
        <f t="shared" si="21"/>
        <v>-0.18722313414084413</v>
      </c>
      <c r="CC12" s="27">
        <f t="shared" si="22"/>
        <v>7.8127768658591563</v>
      </c>
      <c r="CE12" s="27">
        <f t="shared" si="23"/>
        <v>0.18722313414084413</v>
      </c>
      <c r="CF12" s="27">
        <f t="shared" si="24"/>
        <v>0.56272640102379112</v>
      </c>
      <c r="CG12" s="27"/>
      <c r="CH12" s="27">
        <f t="shared" si="25"/>
        <v>0.63448882069251766</v>
      </c>
      <c r="CI12" s="27">
        <f t="shared" si="26"/>
        <v>2.9998331705450316</v>
      </c>
      <c r="CJ12" s="27">
        <f t="shared" si="27"/>
        <v>0.57838999642539268</v>
      </c>
      <c r="CK12" s="27">
        <f t="shared" si="28"/>
        <v>3.73384771724228E-2</v>
      </c>
      <c r="CL12" s="27">
        <f t="shared" si="29"/>
        <v>4.9999999999999991</v>
      </c>
      <c r="CM12" s="27"/>
      <c r="CN12" s="27">
        <f t="shared" si="30"/>
        <v>0.18722313414084413</v>
      </c>
      <c r="CO12" s="27">
        <f t="shared" si="31"/>
        <v>1.7466124673041501</v>
      </c>
      <c r="CP12" s="27">
        <f t="shared" si="32"/>
        <v>6.6164398555005777E-2</v>
      </c>
      <c r="CQ12" s="27">
        <f t="shared" si="33"/>
        <v>2</v>
      </c>
      <c r="CR12" s="27"/>
      <c r="CS12" s="27">
        <f t="shared" si="34"/>
        <v>0.6739404274626738</v>
      </c>
      <c r="CT12" s="27">
        <f t="shared" si="35"/>
        <v>0.18771169478300903</v>
      </c>
      <c r="CU12" s="27">
        <f t="shared" si="36"/>
        <v>0.86165212224568277</v>
      </c>
      <c r="CV12" s="27"/>
      <c r="CW12" s="27">
        <f t="shared" si="37"/>
        <v>6.0062400559917544</v>
      </c>
      <c r="CX12" s="27">
        <f t="shared" si="38"/>
        <v>0.79667400107650266</v>
      </c>
      <c r="CY12" s="27"/>
      <c r="CZ12" s="27">
        <f t="shared" si="39"/>
        <v>1.7466124673041501</v>
      </c>
      <c r="DA12" s="27"/>
      <c r="DB12" s="27">
        <f t="shared" si="40"/>
        <v>0.86165212224568277</v>
      </c>
      <c r="DC12" s="27">
        <f t="shared" si="41"/>
        <v>1.8127768658591559</v>
      </c>
      <c r="DD12" s="27">
        <f t="shared" si="42"/>
        <v>6.6164398555005777E-2</v>
      </c>
      <c r="DE12" s="27">
        <f t="shared" si="43"/>
        <v>0.375503266882947</v>
      </c>
      <c r="DF12" s="27"/>
      <c r="DG12" s="27">
        <f t="shared" si="44"/>
        <v>6.8839530350890161</v>
      </c>
      <c r="DH12" s="27">
        <f t="shared" si="45"/>
        <v>2.1809830781490898</v>
      </c>
      <c r="DI12" s="27">
        <f t="shared" si="46"/>
        <v>2.4224996988746237</v>
      </c>
      <c r="DJ12" s="27">
        <f t="shared" si="47"/>
        <v>-1.5062670650977925</v>
      </c>
      <c r="DK12" s="27">
        <f t="shared" si="48"/>
        <v>0.18574286736187595</v>
      </c>
      <c r="DL12" s="27"/>
      <c r="DM12" s="27" t="str">
        <f t="shared" si="49"/>
        <v>ok</v>
      </c>
      <c r="DN12" s="27">
        <f t="shared" si="50"/>
        <v>8.58434602343328E-2</v>
      </c>
      <c r="DO12" s="27" t="str">
        <f t="shared" si="51"/>
        <v>Mg-Hst</v>
      </c>
      <c r="DP12" s="33">
        <f t="shared" si="52"/>
        <v>998.1706065734702</v>
      </c>
      <c r="DQ12" s="33">
        <f t="shared" si="53"/>
        <v>442.14265796629167</v>
      </c>
    </row>
    <row r="13" spans="1:121" s="4" customFormat="1">
      <c r="A13" s="3" t="s">
        <v>46</v>
      </c>
      <c r="B13" s="15" t="s">
        <v>88</v>
      </c>
      <c r="C13" s="21">
        <v>2.2999999999999998</v>
      </c>
      <c r="D13" s="21">
        <v>14.8</v>
      </c>
      <c r="E13" s="21">
        <v>9.1</v>
      </c>
      <c r="F13" s="21">
        <v>45.5</v>
      </c>
      <c r="G13" s="21">
        <v>0.9</v>
      </c>
      <c r="H13" s="21">
        <v>11.5</v>
      </c>
      <c r="I13" s="21">
        <v>2.1</v>
      </c>
      <c r="J13" s="21">
        <v>0</v>
      </c>
      <c r="K13" s="21">
        <v>0.5</v>
      </c>
      <c r="L13" s="21">
        <v>13</v>
      </c>
      <c r="M13" s="21">
        <v>99.7</v>
      </c>
      <c r="P13" s="27">
        <f t="shared" si="0"/>
        <v>8.7065919246149104</v>
      </c>
      <c r="Q13" s="27">
        <v>7.4193548387096769E-2</v>
      </c>
      <c r="R13" s="27">
        <v>0.36724565756823824</v>
      </c>
      <c r="S13" s="27">
        <v>0.17850137308748526</v>
      </c>
      <c r="T13" s="27">
        <v>0.75719753702779158</v>
      </c>
      <c r="U13" s="27">
        <v>1.9144862795149969E-2</v>
      </c>
      <c r="V13" s="27">
        <v>0.20506419400855924</v>
      </c>
      <c r="W13" s="27">
        <v>2.6282853566958697E-2</v>
      </c>
      <c r="X13" s="27">
        <v>7.0521861777150911E-3</v>
      </c>
      <c r="Y13" s="27">
        <v>0.18093249826026445</v>
      </c>
      <c r="Z13" s="27">
        <f t="shared" si="1"/>
        <v>1.8156147108792593</v>
      </c>
      <c r="AA13" s="27">
        <f t="shared" si="2"/>
        <v>0.64597294924562232</v>
      </c>
      <c r="AB13" s="27">
        <f t="shared" si="3"/>
        <v>3.1974580765335157</v>
      </c>
      <c r="AC13" s="27">
        <f t="shared" si="3"/>
        <v>1.5541386134561725</v>
      </c>
      <c r="AD13" s="27">
        <f t="shared" si="3"/>
        <v>6.5926099612244702</v>
      </c>
      <c r="AE13" s="27">
        <f t="shared" si="3"/>
        <v>0.16668650781011315</v>
      </c>
      <c r="AF13" s="27">
        <f t="shared" si="3"/>
        <v>1.7854102555825873</v>
      </c>
      <c r="AG13" s="27">
        <f t="shared" si="3"/>
        <v>0.22883408062191879</v>
      </c>
      <c r="AH13" s="27">
        <f t="shared" si="3"/>
        <v>6.1400507225775107E-2</v>
      </c>
      <c r="AI13" s="27">
        <f t="shared" si="3"/>
        <v>1.5753054282532197</v>
      </c>
      <c r="AJ13" s="27">
        <f t="shared" si="4"/>
        <v>15.807816379953394</v>
      </c>
      <c r="AL13" s="27">
        <f t="shared" si="5"/>
        <v>0.6699385111637518</v>
      </c>
      <c r="AM13" s="27">
        <f t="shared" si="6"/>
        <v>0.8126594570557355</v>
      </c>
      <c r="AN13" s="27">
        <f t="shared" si="7"/>
        <v>1.5980697126383228</v>
      </c>
      <c r="AP13" s="27">
        <f t="shared" si="8"/>
        <v>13.209746667315073</v>
      </c>
      <c r="AQ13" s="27">
        <f t="shared" si="9"/>
        <v>0.63571607780877615</v>
      </c>
      <c r="AR13" s="27">
        <f t="shared" si="10"/>
        <v>3.1466882781170198</v>
      </c>
      <c r="AS13" s="27">
        <f t="shared" si="10"/>
        <v>1.5294617288097272</v>
      </c>
      <c r="AT13" s="27">
        <f t="shared" si="10"/>
        <v>6.4879313475386837</v>
      </c>
      <c r="AU13" s="27">
        <f t="shared" si="10"/>
        <v>0.16403983029387695</v>
      </c>
      <c r="AV13" s="27">
        <f t="shared" si="10"/>
        <v>1.7570611993644853</v>
      </c>
      <c r="AW13" s="27">
        <f t="shared" si="10"/>
        <v>0.22520061307803957</v>
      </c>
      <c r="AX13" s="27">
        <f t="shared" si="10"/>
        <v>6.0425579236131913E-2</v>
      </c>
      <c r="AY13" s="27">
        <f t="shared" si="10"/>
        <v>1.5502924532203977</v>
      </c>
      <c r="BA13" s="27">
        <f t="shared" si="11"/>
        <v>14.99515692289766</v>
      </c>
      <c r="BB13" s="27">
        <f t="shared" si="12"/>
        <v>0.56002403865276329</v>
      </c>
      <c r="BC13" s="27">
        <f t="shared" si="13"/>
        <v>2.7720253418263874</v>
      </c>
      <c r="BD13" s="27">
        <f t="shared" si="13"/>
        <v>1.3473551546552316</v>
      </c>
      <c r="BE13" s="27">
        <f t="shared" si="13"/>
        <v>5.7154406543787415</v>
      </c>
      <c r="BF13" s="27">
        <f t="shared" si="13"/>
        <v>0.14450829775729584</v>
      </c>
      <c r="BG13" s="27">
        <f t="shared" si="13"/>
        <v>1.5478553136800703</v>
      </c>
      <c r="BH13" s="27">
        <f t="shared" si="13"/>
        <v>0.19838692341674319</v>
      </c>
      <c r="BI13" s="27">
        <f t="shared" si="13"/>
        <v>5.3230959705144E-2</v>
      </c>
      <c r="BJ13" s="27">
        <f t="shared" si="13"/>
        <v>1.365705652337682</v>
      </c>
      <c r="BK13" s="27"/>
      <c r="BL13" s="27">
        <f t="shared" si="14"/>
        <v>45.269603956874796</v>
      </c>
      <c r="BM13" s="27"/>
      <c r="BN13" s="27"/>
      <c r="BO13" s="27">
        <f t="shared" si="15"/>
        <v>0.63571607780877615</v>
      </c>
      <c r="BP13" s="27">
        <f t="shared" si="16"/>
        <v>3.1466882781170198</v>
      </c>
      <c r="BQ13" s="27">
        <f t="shared" si="16"/>
        <v>1.5294617288097272</v>
      </c>
      <c r="BR13" s="27">
        <f t="shared" si="16"/>
        <v>6.4879313475386837</v>
      </c>
      <c r="BS13" s="27">
        <f t="shared" si="16"/>
        <v>0.16403983029387695</v>
      </c>
      <c r="BT13" s="27">
        <f t="shared" si="16"/>
        <v>1.7570611993644853</v>
      </c>
      <c r="BU13" s="27">
        <f t="shared" si="16"/>
        <v>0.22520061307803957</v>
      </c>
      <c r="BV13" s="27">
        <f t="shared" si="16"/>
        <v>6.0425579236131913E-2</v>
      </c>
      <c r="BW13" s="27">
        <f t="shared" si="17"/>
        <v>0.81989641009519398</v>
      </c>
      <c r="BX13" s="27">
        <f t="shared" si="18"/>
        <v>0.73039604312520368</v>
      </c>
      <c r="BY13" s="27"/>
      <c r="BZ13" s="27">
        <f t="shared" si="19"/>
        <v>6.4879313475386837</v>
      </c>
      <c r="CA13" s="27">
        <f t="shared" si="20"/>
        <v>1.5120686524613163</v>
      </c>
      <c r="CB13" s="27">
        <f t="shared" si="21"/>
        <v>-1.7393076348410919E-2</v>
      </c>
      <c r="CC13" s="27">
        <f t="shared" si="22"/>
        <v>7.9826069236515895</v>
      </c>
      <c r="CE13" s="27">
        <f t="shared" si="23"/>
        <v>1.7393076348410919E-2</v>
      </c>
      <c r="CF13" s="27">
        <f t="shared" si="24"/>
        <v>0.24259368942645049</v>
      </c>
      <c r="CG13" s="27"/>
      <c r="CH13" s="27">
        <f t="shared" si="25"/>
        <v>0.73039604312520368</v>
      </c>
      <c r="CI13" s="27">
        <f t="shared" si="26"/>
        <v>3.1466882781170198</v>
      </c>
      <c r="CJ13" s="27">
        <f t="shared" si="27"/>
        <v>0.80250333374678373</v>
      </c>
      <c r="CK13" s="27">
        <f t="shared" si="28"/>
        <v>6.0425579236131913E-2</v>
      </c>
      <c r="CL13" s="27">
        <f t="shared" si="29"/>
        <v>5.0000000000000009</v>
      </c>
      <c r="CM13" s="27"/>
      <c r="CN13" s="27">
        <f t="shared" si="30"/>
        <v>1.7393076348410252E-2</v>
      </c>
      <c r="CO13" s="27">
        <f t="shared" si="31"/>
        <v>1.7570611993644853</v>
      </c>
      <c r="CP13" s="27">
        <f t="shared" si="32"/>
        <v>0.2255457242871044</v>
      </c>
      <c r="CQ13" s="27">
        <f t="shared" si="33"/>
        <v>2</v>
      </c>
      <c r="CR13" s="27"/>
      <c r="CS13" s="27">
        <f t="shared" si="34"/>
        <v>0.41017035352167175</v>
      </c>
      <c r="CT13" s="27">
        <f t="shared" si="35"/>
        <v>0.16403983029387695</v>
      </c>
      <c r="CU13" s="27">
        <f t="shared" si="36"/>
        <v>0.57421018381554867</v>
      </c>
      <c r="CV13" s="27"/>
      <c r="CW13" s="27">
        <f t="shared" si="37"/>
        <v>6.4879313475386837</v>
      </c>
      <c r="CX13" s="27">
        <f t="shared" si="38"/>
        <v>0.79329915417368013</v>
      </c>
      <c r="CY13" s="27"/>
      <c r="CZ13" s="27">
        <f t="shared" si="39"/>
        <v>1.7570611993644853</v>
      </c>
      <c r="DA13" s="27"/>
      <c r="DB13" s="27">
        <f t="shared" si="40"/>
        <v>0.57421018381554867</v>
      </c>
      <c r="DC13" s="27">
        <f t="shared" si="41"/>
        <v>1.9826069236515897</v>
      </c>
      <c r="DD13" s="27">
        <f t="shared" si="42"/>
        <v>0.2255457242871044</v>
      </c>
      <c r="DE13" s="27">
        <f t="shared" si="43"/>
        <v>0.22520061307803957</v>
      </c>
      <c r="DF13" s="27"/>
      <c r="DG13" s="27">
        <f t="shared" si="44"/>
        <v>7.6081059511995761</v>
      </c>
      <c r="DH13" s="27">
        <f t="shared" si="45"/>
        <v>1.5294617288097272</v>
      </c>
      <c r="DI13" s="27">
        <f t="shared" si="46"/>
        <v>3.2166178253481519</v>
      </c>
      <c r="DJ13" s="27">
        <f t="shared" si="47"/>
        <v>-1.7196761324223273</v>
      </c>
      <c r="DK13" s="27">
        <f t="shared" si="48"/>
        <v>0.20897165816304225</v>
      </c>
      <c r="DL13" s="27"/>
      <c r="DM13" s="27" t="str">
        <f t="shared" si="49"/>
        <v>ok</v>
      </c>
      <c r="DN13" s="27">
        <f t="shared" si="50"/>
        <v>1.1372024563142701E-2</v>
      </c>
      <c r="DO13" s="27" t="str">
        <f t="shared" si="51"/>
        <v>Mg-Hst</v>
      </c>
      <c r="DP13" s="33">
        <f t="shared" si="52"/>
        <v>888.4708537706299</v>
      </c>
      <c r="DQ13" s="33">
        <f t="shared" si="53"/>
        <v>173.25160207842308</v>
      </c>
    </row>
    <row r="14" spans="1:121" s="4" customFormat="1">
      <c r="A14" s="3" t="s">
        <v>47</v>
      </c>
      <c r="B14" s="15" t="s">
        <v>88</v>
      </c>
      <c r="C14" s="21">
        <v>1.8</v>
      </c>
      <c r="D14" s="21">
        <v>15</v>
      </c>
      <c r="E14" s="21">
        <v>6.8</v>
      </c>
      <c r="F14" s="21">
        <v>48</v>
      </c>
      <c r="G14" s="21">
        <v>0.7</v>
      </c>
      <c r="H14" s="21">
        <v>11.6</v>
      </c>
      <c r="I14" s="21">
        <v>1.3</v>
      </c>
      <c r="J14" s="21">
        <v>0</v>
      </c>
      <c r="K14" s="21">
        <v>1.1000000000000001</v>
      </c>
      <c r="L14" s="21">
        <v>13.7</v>
      </c>
      <c r="M14" s="21">
        <v>99.999999999999986</v>
      </c>
      <c r="P14" s="27">
        <f t="shared" si="0"/>
        <v>8.6728769704259712</v>
      </c>
      <c r="Q14" s="27">
        <v>5.8064516129032254E-2</v>
      </c>
      <c r="R14" s="27">
        <v>0.37220843672456577</v>
      </c>
      <c r="S14" s="27">
        <v>0.13338564142801096</v>
      </c>
      <c r="T14" s="27">
        <v>0.79880179730404388</v>
      </c>
      <c r="U14" s="27">
        <v>1.4890448840672197E-2</v>
      </c>
      <c r="V14" s="27">
        <v>0.20684736091298148</v>
      </c>
      <c r="W14" s="27">
        <v>1.6270337922403004E-2</v>
      </c>
      <c r="X14" s="27">
        <v>1.55148095909732E-2</v>
      </c>
      <c r="Y14" s="27">
        <v>0.19067501739735562</v>
      </c>
      <c r="Z14" s="27">
        <f t="shared" si="1"/>
        <v>1.8066583662500384</v>
      </c>
      <c r="AA14" s="27">
        <f t="shared" si="2"/>
        <v>0.50358640473441119</v>
      </c>
      <c r="AB14" s="27">
        <f t="shared" si="3"/>
        <v>3.2281179790667389</v>
      </c>
      <c r="AC14" s="27">
        <f t="shared" si="3"/>
        <v>1.1568372577264927</v>
      </c>
      <c r="AD14" s="27">
        <f t="shared" si="3"/>
        <v>6.9279097117731165</v>
      </c>
      <c r="AE14" s="27">
        <f t="shared" si="3"/>
        <v>0.12914303082957201</v>
      </c>
      <c r="AF14" s="27">
        <f t="shared" si="3"/>
        <v>1.7939617128555863</v>
      </c>
      <c r="AG14" s="27">
        <f t="shared" si="3"/>
        <v>0.14111063906825735</v>
      </c>
      <c r="AH14" s="27">
        <f t="shared" si="3"/>
        <v>0.13455803480209544</v>
      </c>
      <c r="AI14" s="27">
        <f t="shared" si="3"/>
        <v>1.6537009672210969</v>
      </c>
      <c r="AJ14" s="27">
        <f t="shared" si="4"/>
        <v>15.668925738077368</v>
      </c>
      <c r="AL14" s="27">
        <f t="shared" si="5"/>
        <v>0.66125311376437246</v>
      </c>
      <c r="AM14" s="27">
        <f t="shared" si="6"/>
        <v>0.6327294355639832</v>
      </c>
      <c r="AN14" s="27">
        <f t="shared" si="7"/>
        <v>1.4266911484195695</v>
      </c>
      <c r="AP14" s="27">
        <f t="shared" si="8"/>
        <v>13.242234589657798</v>
      </c>
      <c r="AQ14" s="27">
        <f t="shared" si="9"/>
        <v>0.49437451188640524</v>
      </c>
      <c r="AR14" s="27">
        <f t="shared" si="10"/>
        <v>3.1690673838872137</v>
      </c>
      <c r="AS14" s="27">
        <f t="shared" si="10"/>
        <v>1.1356757236569266</v>
      </c>
      <c r="AT14" s="27">
        <f t="shared" si="10"/>
        <v>6.8011803931784822</v>
      </c>
      <c r="AU14" s="27">
        <f t="shared" si="10"/>
        <v>0.1267806720548228</v>
      </c>
      <c r="AV14" s="27">
        <f t="shared" si="10"/>
        <v>1.76114553093152</v>
      </c>
      <c r="AW14" s="27">
        <f t="shared" si="10"/>
        <v>0.13852936190392248</v>
      </c>
      <c r="AX14" s="27">
        <f t="shared" si="10"/>
        <v>0.13209662165276928</v>
      </c>
      <c r="AY14" s="27">
        <f t="shared" si="10"/>
        <v>1.623450515720686</v>
      </c>
      <c r="BA14" s="27">
        <f t="shared" si="11"/>
        <v>15.036196302513384</v>
      </c>
      <c r="BB14" s="27">
        <f t="shared" si="12"/>
        <v>0.43539091468585317</v>
      </c>
      <c r="BC14" s="27">
        <f t="shared" si="13"/>
        <v>2.7909674018323929</v>
      </c>
      <c r="BD14" s="27">
        <f t="shared" si="13"/>
        <v>1.000178771803516</v>
      </c>
      <c r="BE14" s="27">
        <f t="shared" si="13"/>
        <v>5.9897346670045808</v>
      </c>
      <c r="BF14" s="27">
        <f t="shared" si="13"/>
        <v>0.11165452798084351</v>
      </c>
      <c r="BG14" s="27">
        <f t="shared" si="13"/>
        <v>1.55102406206444</v>
      </c>
      <c r="BH14" s="27">
        <f t="shared" si="13"/>
        <v>0.1220014870104289</v>
      </c>
      <c r="BI14" s="27">
        <f t="shared" si="13"/>
        <v>0.11633623406039485</v>
      </c>
      <c r="BJ14" s="27">
        <f t="shared" si="13"/>
        <v>1.429757376224247</v>
      </c>
      <c r="BK14" s="27"/>
      <c r="BL14" s="27">
        <f t="shared" si="14"/>
        <v>45.15854147962601</v>
      </c>
      <c r="BM14" s="27"/>
      <c r="BN14" s="27"/>
      <c r="BO14" s="27">
        <f t="shared" si="15"/>
        <v>0.49437451188640524</v>
      </c>
      <c r="BP14" s="27">
        <f t="shared" si="16"/>
        <v>3.1690673838872137</v>
      </c>
      <c r="BQ14" s="27">
        <f t="shared" si="16"/>
        <v>1.1356757236569266</v>
      </c>
      <c r="BR14" s="27">
        <f t="shared" si="16"/>
        <v>6.8011803931784822</v>
      </c>
      <c r="BS14" s="27">
        <f t="shared" si="16"/>
        <v>0.1267806720548228</v>
      </c>
      <c r="BT14" s="27">
        <f t="shared" si="16"/>
        <v>1.76114553093152</v>
      </c>
      <c r="BU14" s="27">
        <f t="shared" si="16"/>
        <v>0.13852936190392248</v>
      </c>
      <c r="BV14" s="27">
        <f t="shared" si="16"/>
        <v>0.13209662165276928</v>
      </c>
      <c r="BW14" s="27">
        <f t="shared" si="17"/>
        <v>0.78199199534669561</v>
      </c>
      <c r="BX14" s="27">
        <f t="shared" si="18"/>
        <v>0.84145852037399038</v>
      </c>
      <c r="BY14" s="27"/>
      <c r="BZ14" s="27">
        <f t="shared" si="19"/>
        <v>6.8011803931784822</v>
      </c>
      <c r="CA14" s="27">
        <f t="shared" si="20"/>
        <v>1.1356757236569266</v>
      </c>
      <c r="CB14" s="27">
        <f t="shared" si="21"/>
        <v>6.3143883164591186E-2</v>
      </c>
      <c r="CC14" s="27">
        <f t="shared" si="22"/>
        <v>8</v>
      </c>
      <c r="CE14" s="27">
        <f t="shared" si="23"/>
        <v>0</v>
      </c>
      <c r="CF14" s="27">
        <f t="shared" si="24"/>
        <v>7.5385478739331296E-2</v>
      </c>
      <c r="CG14" s="27"/>
      <c r="CH14" s="27">
        <f t="shared" si="25"/>
        <v>0.84145852037399038</v>
      </c>
      <c r="CI14" s="27">
        <f t="shared" si="26"/>
        <v>3.1690673838872137</v>
      </c>
      <c r="CJ14" s="27">
        <f t="shared" si="27"/>
        <v>0.78199199534669517</v>
      </c>
      <c r="CK14" s="27">
        <f t="shared" si="28"/>
        <v>0.13209662165276928</v>
      </c>
      <c r="CL14" s="27">
        <f t="shared" si="29"/>
        <v>5</v>
      </c>
      <c r="CM14" s="27"/>
      <c r="CN14" s="27">
        <f t="shared" si="30"/>
        <v>0</v>
      </c>
      <c r="CO14" s="27">
        <f t="shared" si="31"/>
        <v>1.76114553093152</v>
      </c>
      <c r="CP14" s="27">
        <f t="shared" si="32"/>
        <v>0.23885446906847996</v>
      </c>
      <c r="CQ14" s="27">
        <f t="shared" si="33"/>
        <v>2</v>
      </c>
      <c r="CR14" s="27"/>
      <c r="CS14" s="27">
        <f t="shared" si="34"/>
        <v>0.25552004281792529</v>
      </c>
      <c r="CT14" s="27">
        <f t="shared" si="35"/>
        <v>0.1267806720548228</v>
      </c>
      <c r="CU14" s="27">
        <f t="shared" si="36"/>
        <v>0.38230071487274808</v>
      </c>
      <c r="CV14" s="27"/>
      <c r="CW14" s="27">
        <f t="shared" si="37"/>
        <v>6.8011803931784822</v>
      </c>
      <c r="CX14" s="27">
        <f t="shared" si="38"/>
        <v>0.80208042444092054</v>
      </c>
      <c r="CY14" s="27"/>
      <c r="CZ14" s="27">
        <f t="shared" si="39"/>
        <v>1.76114553093152</v>
      </c>
      <c r="DA14" s="27"/>
      <c r="DB14" s="27">
        <f t="shared" si="40"/>
        <v>0.38230071487274808</v>
      </c>
      <c r="DC14" s="27">
        <f t="shared" si="41"/>
        <v>2</v>
      </c>
      <c r="DD14" s="27">
        <f t="shared" si="42"/>
        <v>0.23885446906847996</v>
      </c>
      <c r="DE14" s="27">
        <f t="shared" si="43"/>
        <v>0.13852936190392248</v>
      </c>
      <c r="DF14" s="27"/>
      <c r="DG14" s="27">
        <f t="shared" si="44"/>
        <v>7.9485669399982708</v>
      </c>
      <c r="DH14" s="27">
        <f t="shared" si="45"/>
        <v>1.1356757236569266</v>
      </c>
      <c r="DI14" s="27">
        <f t="shared" si="46"/>
        <v>3.5673403443218588</v>
      </c>
      <c r="DJ14" s="27">
        <f t="shared" si="47"/>
        <v>-1.6459937182728464</v>
      </c>
      <c r="DK14" s="27">
        <f t="shared" si="48"/>
        <v>0.21706980504851353</v>
      </c>
      <c r="DL14" s="27"/>
      <c r="DM14" s="27" t="str">
        <f t="shared" si="49"/>
        <v>ok</v>
      </c>
      <c r="DN14" s="27">
        <f t="shared" si="50"/>
        <v>0</v>
      </c>
      <c r="DO14" s="27" t="str">
        <f t="shared" si="51"/>
        <v>Mg-Hbl</v>
      </c>
      <c r="DP14" s="33">
        <f t="shared" si="52"/>
        <v>836.89543996048201</v>
      </c>
      <c r="DQ14" s="33">
        <f t="shared" si="53"/>
        <v>98.344892324240661</v>
      </c>
    </row>
    <row r="15" spans="1:121" s="4" customFormat="1">
      <c r="A15" s="3" t="s">
        <v>48</v>
      </c>
      <c r="B15" s="15" t="s">
        <v>88</v>
      </c>
      <c r="C15" s="21">
        <v>2.2999999999999998</v>
      </c>
      <c r="D15" s="21">
        <v>14.9</v>
      </c>
      <c r="E15" s="21">
        <v>5.9</v>
      </c>
      <c r="F15" s="21">
        <v>48.6</v>
      </c>
      <c r="G15" s="21">
        <v>0.6</v>
      </c>
      <c r="H15" s="21">
        <v>10.7</v>
      </c>
      <c r="I15" s="21">
        <v>1.1000000000000001</v>
      </c>
      <c r="J15" s="21">
        <v>0</v>
      </c>
      <c r="K15" s="21">
        <v>1.9</v>
      </c>
      <c r="L15" s="21">
        <v>13.4</v>
      </c>
      <c r="M15" s="21">
        <v>99.4</v>
      </c>
      <c r="P15" s="27">
        <f t="shared" si="0"/>
        <v>8.7253155836218586</v>
      </c>
      <c r="Q15" s="27">
        <v>7.4193548387096769E-2</v>
      </c>
      <c r="R15" s="27">
        <v>0.36972704714640203</v>
      </c>
      <c r="S15" s="27">
        <v>0.11573165947430365</v>
      </c>
      <c r="T15" s="27">
        <v>0.8087868197703445</v>
      </c>
      <c r="U15" s="27">
        <v>1.2763241863433313E-2</v>
      </c>
      <c r="V15" s="27">
        <v>0.19079885877318117</v>
      </c>
      <c r="W15" s="27">
        <v>1.3767209011264079E-2</v>
      </c>
      <c r="X15" s="27">
        <v>2.6798307475317345E-2</v>
      </c>
      <c r="Y15" s="27">
        <v>0.18649965205288799</v>
      </c>
      <c r="Z15" s="27">
        <f t="shared" si="1"/>
        <v>1.7990663439542312</v>
      </c>
      <c r="AA15" s="27">
        <f t="shared" si="2"/>
        <v>0.6473621239461379</v>
      </c>
      <c r="AB15" s="27">
        <f t="shared" si="3"/>
        <v>3.2259851661529955</v>
      </c>
      <c r="AC15" s="27">
        <f t="shared" si="3"/>
        <v>1.0097952519295599</v>
      </c>
      <c r="AD15" s="27">
        <f t="shared" si="3"/>
        <v>7.0569202423701505</v>
      </c>
      <c r="AE15" s="27">
        <f t="shared" si="3"/>
        <v>0.11136331312854957</v>
      </c>
      <c r="AF15" s="27">
        <f t="shared" si="3"/>
        <v>1.6647802557909039</v>
      </c>
      <c r="AG15" s="27">
        <f t="shared" si="3"/>
        <v>0.12012324332896175</v>
      </c>
      <c r="AH15" s="27">
        <f t="shared" si="3"/>
        <v>0.23382368982907659</v>
      </c>
      <c r="AI15" s="27">
        <f t="shared" si="3"/>
        <v>1.6272683203971179</v>
      </c>
      <c r="AJ15" s="27">
        <f t="shared" si="4"/>
        <v>15.697421606873453</v>
      </c>
      <c r="AL15" s="27">
        <f t="shared" si="5"/>
        <v>0.66470568147598541</v>
      </c>
      <c r="AM15" s="27">
        <f t="shared" si="6"/>
        <v>0.75872543707468743</v>
      </c>
      <c r="AN15" s="27">
        <f t="shared" si="7"/>
        <v>1.4235056928655914</v>
      </c>
      <c r="AP15" s="27">
        <f t="shared" si="8"/>
        <v>13.273915914007862</v>
      </c>
      <c r="AQ15" s="27">
        <f t="shared" si="9"/>
        <v>0.634003384217521</v>
      </c>
      <c r="AR15" s="27">
        <f t="shared" si="10"/>
        <v>3.1594148578063761</v>
      </c>
      <c r="AS15" s="27">
        <f t="shared" si="10"/>
        <v>0.98895746817494146</v>
      </c>
      <c r="AT15" s="27">
        <f t="shared" si="10"/>
        <v>6.9112960896489843</v>
      </c>
      <c r="AU15" s="27">
        <f t="shared" si="10"/>
        <v>0.10906525851526401</v>
      </c>
      <c r="AV15" s="27">
        <f t="shared" si="10"/>
        <v>1.6304264292078996</v>
      </c>
      <c r="AW15" s="27">
        <f t="shared" si="10"/>
        <v>0.11764442184152725</v>
      </c>
      <c r="AX15" s="27">
        <f t="shared" si="10"/>
        <v>0.22899858545662588</v>
      </c>
      <c r="AY15" s="27">
        <f t="shared" si="10"/>
        <v>1.5936885770715454</v>
      </c>
      <c r="BA15" s="27">
        <f t="shared" si="11"/>
        <v>14.938696169798765</v>
      </c>
      <c r="BB15" s="27">
        <f t="shared" si="12"/>
        <v>0.56334953972178936</v>
      </c>
      <c r="BC15" s="27">
        <f t="shared" si="13"/>
        <v>2.8073271377440348</v>
      </c>
      <c r="BD15" s="27">
        <f t="shared" si="13"/>
        <v>0.87874725651248808</v>
      </c>
      <c r="BE15" s="27">
        <f t="shared" si="13"/>
        <v>6.1410957226829899</v>
      </c>
      <c r="BF15" s="27">
        <f t="shared" si="13"/>
        <v>9.6910938827310403E-2</v>
      </c>
      <c r="BG15" s="27">
        <f t="shared" si="13"/>
        <v>1.448730403195106</v>
      </c>
      <c r="BH15" s="27">
        <f t="shared" si="13"/>
        <v>0.10453403332705564</v>
      </c>
      <c r="BI15" s="27">
        <f t="shared" si="13"/>
        <v>0.20347879983818845</v>
      </c>
      <c r="BJ15" s="27">
        <f t="shared" si="13"/>
        <v>1.4160866467001383</v>
      </c>
      <c r="BK15" s="27"/>
      <c r="BL15" s="27">
        <f t="shared" si="14"/>
        <v>45.050759992304556</v>
      </c>
      <c r="BM15" s="27"/>
      <c r="BN15" s="27"/>
      <c r="BO15" s="27">
        <f t="shared" si="15"/>
        <v>0.634003384217521</v>
      </c>
      <c r="BP15" s="27">
        <f t="shared" si="16"/>
        <v>3.1594148578063761</v>
      </c>
      <c r="BQ15" s="27">
        <f t="shared" si="16"/>
        <v>0.98895746817494146</v>
      </c>
      <c r="BR15" s="27">
        <f t="shared" si="16"/>
        <v>6.9112960896489843</v>
      </c>
      <c r="BS15" s="27">
        <f t="shared" si="16"/>
        <v>0.10906525851526401</v>
      </c>
      <c r="BT15" s="27">
        <f t="shared" si="16"/>
        <v>1.6304264292078996</v>
      </c>
      <c r="BU15" s="27">
        <f t="shared" si="16"/>
        <v>0.11764442184152725</v>
      </c>
      <c r="BV15" s="27">
        <f t="shared" si="16"/>
        <v>0.22899858545662588</v>
      </c>
      <c r="BW15" s="27">
        <f t="shared" si="17"/>
        <v>0.64444856937610151</v>
      </c>
      <c r="BX15" s="27">
        <f t="shared" si="18"/>
        <v>0.94924000769544392</v>
      </c>
      <c r="BY15" s="27"/>
      <c r="BZ15" s="27">
        <f t="shared" si="19"/>
        <v>6.9112960896489843</v>
      </c>
      <c r="CA15" s="27">
        <f t="shared" si="20"/>
        <v>0.98895746817494146</v>
      </c>
      <c r="CB15" s="27">
        <f t="shared" si="21"/>
        <v>9.9746442176074201E-2</v>
      </c>
      <c r="CC15" s="27">
        <f t="shared" si="22"/>
        <v>8</v>
      </c>
      <c r="CE15" s="27">
        <f t="shared" si="23"/>
        <v>0</v>
      </c>
      <c r="CF15" s="27">
        <f t="shared" si="24"/>
        <v>1.7897979665453048E-2</v>
      </c>
      <c r="CG15" s="27"/>
      <c r="CH15" s="27">
        <f t="shared" si="25"/>
        <v>0.94924000769544392</v>
      </c>
      <c r="CI15" s="27">
        <f t="shared" si="26"/>
        <v>3.1594148578063761</v>
      </c>
      <c r="CJ15" s="27">
        <f t="shared" si="27"/>
        <v>0.64444856937610084</v>
      </c>
      <c r="CK15" s="27">
        <f t="shared" si="28"/>
        <v>0.22899858545662588</v>
      </c>
      <c r="CL15" s="27">
        <f t="shared" si="29"/>
        <v>5</v>
      </c>
      <c r="CM15" s="27"/>
      <c r="CN15" s="27">
        <f t="shared" si="30"/>
        <v>0</v>
      </c>
      <c r="CO15" s="27">
        <f t="shared" si="31"/>
        <v>1.6304264292078996</v>
      </c>
      <c r="CP15" s="27">
        <f t="shared" si="32"/>
        <v>0.3695735707921004</v>
      </c>
      <c r="CQ15" s="27">
        <f t="shared" si="33"/>
        <v>2</v>
      </c>
      <c r="CR15" s="27"/>
      <c r="CS15" s="27">
        <f t="shared" si="34"/>
        <v>0.2644298134254206</v>
      </c>
      <c r="CT15" s="27">
        <f t="shared" si="35"/>
        <v>0.10906525851526401</v>
      </c>
      <c r="CU15" s="27">
        <f t="shared" si="36"/>
        <v>0.3734950719406846</v>
      </c>
      <c r="CV15" s="27"/>
      <c r="CW15" s="27">
        <f t="shared" si="37"/>
        <v>6.9112960896489843</v>
      </c>
      <c r="CX15" s="27">
        <f t="shared" si="38"/>
        <v>0.83058051854047665</v>
      </c>
      <c r="CY15" s="27"/>
      <c r="CZ15" s="27">
        <f t="shared" si="39"/>
        <v>1.6304264292078996</v>
      </c>
      <c r="DA15" s="27"/>
      <c r="DB15" s="27">
        <f t="shared" si="40"/>
        <v>0.3734950719406846</v>
      </c>
      <c r="DC15" s="27">
        <f t="shared" si="41"/>
        <v>2</v>
      </c>
      <c r="DD15" s="27">
        <f t="shared" si="42"/>
        <v>0.3695735707921004</v>
      </c>
      <c r="DE15" s="27">
        <f t="shared" si="43"/>
        <v>0.11764442184152725</v>
      </c>
      <c r="DF15" s="27"/>
      <c r="DG15" s="27">
        <f t="shared" si="44"/>
        <v>8.0552023351832229</v>
      </c>
      <c r="DH15" s="27">
        <f t="shared" si="45"/>
        <v>0.98895746817494146</v>
      </c>
      <c r="DI15" s="27">
        <f t="shared" si="46"/>
        <v>3.6351887759150863</v>
      </c>
      <c r="DJ15" s="27">
        <f t="shared" si="47"/>
        <v>-1.6984962805450425</v>
      </c>
      <c r="DK15" s="27">
        <f t="shared" si="48"/>
        <v>0.2369925269183884</v>
      </c>
      <c r="DL15" s="27"/>
      <c r="DM15" s="27" t="str">
        <f t="shared" si="49"/>
        <v>ok</v>
      </c>
      <c r="DN15" s="27">
        <f t="shared" si="50"/>
        <v>0</v>
      </c>
      <c r="DO15" s="27" t="str">
        <f t="shared" si="51"/>
        <v>Mg-Hbl</v>
      </c>
      <c r="DP15" s="33">
        <f t="shared" si="52"/>
        <v>820.74156385009906</v>
      </c>
      <c r="DQ15" s="33">
        <f t="shared" si="53"/>
        <v>79.638668370152601</v>
      </c>
    </row>
    <row r="16" spans="1:121" s="4" customFormat="1">
      <c r="A16" s="3" t="s">
        <v>49</v>
      </c>
      <c r="B16" s="15" t="s">
        <v>88</v>
      </c>
      <c r="C16" s="21">
        <v>2.2000000000000002</v>
      </c>
      <c r="D16" s="21">
        <v>15.1</v>
      </c>
      <c r="E16" s="21">
        <v>8.5</v>
      </c>
      <c r="F16" s="21">
        <v>46.2</v>
      </c>
      <c r="G16" s="21">
        <v>0.8</v>
      </c>
      <c r="H16" s="21">
        <v>11.3</v>
      </c>
      <c r="I16" s="21">
        <v>2</v>
      </c>
      <c r="J16" s="21">
        <v>0</v>
      </c>
      <c r="K16" s="21">
        <v>0.6</v>
      </c>
      <c r="L16" s="21">
        <v>12.6</v>
      </c>
      <c r="M16" s="21">
        <v>99.299999999999983</v>
      </c>
      <c r="P16" s="27">
        <f t="shared" si="0"/>
        <v>8.7059793119971616</v>
      </c>
      <c r="Q16" s="27">
        <v>7.0967741935483872E-2</v>
      </c>
      <c r="R16" s="27">
        <v>0.37468982630272951</v>
      </c>
      <c r="S16" s="27">
        <v>0.16673205178501371</v>
      </c>
      <c r="T16" s="27">
        <v>0.76884672990514236</v>
      </c>
      <c r="U16" s="27">
        <v>1.7017655817911086E-2</v>
      </c>
      <c r="V16" s="27">
        <v>0.20149786019971472</v>
      </c>
      <c r="W16" s="27">
        <v>2.5031289111389233E-2</v>
      </c>
      <c r="X16" s="27">
        <v>8.462623413258109E-3</v>
      </c>
      <c r="Y16" s="27">
        <v>0.17536534446764093</v>
      </c>
      <c r="Z16" s="27">
        <f t="shared" si="1"/>
        <v>1.8086111229382835</v>
      </c>
      <c r="AA16" s="27">
        <f t="shared" si="2"/>
        <v>0.61784369310947596</v>
      </c>
      <c r="AB16" s="27">
        <f t="shared" si="3"/>
        <v>3.2620418762073728</v>
      </c>
      <c r="AC16" s="27">
        <f t="shared" si="3"/>
        <v>1.4515657934871689</v>
      </c>
      <c r="AD16" s="27">
        <f t="shared" si="3"/>
        <v>6.693563724650839</v>
      </c>
      <c r="AE16" s="27">
        <f t="shared" si="3"/>
        <v>0.14815535948942204</v>
      </c>
      <c r="AF16" s="27">
        <f t="shared" si="3"/>
        <v>1.7542362023104126</v>
      </c>
      <c r="AG16" s="27">
        <f t="shared" si="3"/>
        <v>0.21792188515637448</v>
      </c>
      <c r="AH16" s="27">
        <f t="shared" si="3"/>
        <v>7.3675424361047903E-2</v>
      </c>
      <c r="AI16" s="27">
        <f t="shared" si="3"/>
        <v>1.5267270609765378</v>
      </c>
      <c r="AJ16" s="27">
        <f t="shared" si="4"/>
        <v>15.745731019748654</v>
      </c>
      <c r="AL16" s="27">
        <f t="shared" si="5"/>
        <v>0.68118589954888353</v>
      </c>
      <c r="AM16" s="27">
        <f t="shared" si="6"/>
        <v>0.765999052598898</v>
      </c>
      <c r="AN16" s="27">
        <f t="shared" si="7"/>
        <v>1.5202352549093106</v>
      </c>
      <c r="AP16" s="27">
        <f t="shared" si="8"/>
        <v>13.225495764839343</v>
      </c>
      <c r="AQ16" s="27">
        <f t="shared" si="9"/>
        <v>0.60730940852717108</v>
      </c>
      <c r="AR16" s="27">
        <f t="shared" si="10"/>
        <v>3.2064238002658332</v>
      </c>
      <c r="AS16" s="27">
        <f t="shared" si="10"/>
        <v>1.4268164801429222</v>
      </c>
      <c r="AT16" s="27">
        <f t="shared" si="10"/>
        <v>6.5794379256313604</v>
      </c>
      <c r="AU16" s="27">
        <f t="shared" si="10"/>
        <v>0.1456292987127869</v>
      </c>
      <c r="AV16" s="27">
        <f t="shared" si="10"/>
        <v>1.7243263341903454</v>
      </c>
      <c r="AW16" s="27">
        <f t="shared" si="10"/>
        <v>0.21420629951464676</v>
      </c>
      <c r="AX16" s="27">
        <f t="shared" si="10"/>
        <v>7.2419252459324152E-2</v>
      </c>
      <c r="AY16" s="27">
        <f t="shared" si="10"/>
        <v>1.5006962419859116</v>
      </c>
      <c r="BA16" s="27">
        <f t="shared" si="11"/>
        <v>14.979731967149755</v>
      </c>
      <c r="BB16" s="27">
        <f t="shared" si="12"/>
        <v>0.53618903382497951</v>
      </c>
      <c r="BC16" s="27">
        <f t="shared" si="13"/>
        <v>2.8309281156493675</v>
      </c>
      <c r="BD16" s="27">
        <f t="shared" si="13"/>
        <v>1.2597258319918874</v>
      </c>
      <c r="BE16" s="27">
        <f t="shared" si="13"/>
        <v>5.8089376105851516</v>
      </c>
      <c r="BF16" s="27">
        <f t="shared" si="13"/>
        <v>0.12857504243642065</v>
      </c>
      <c r="BG16" s="27">
        <f t="shared" si="13"/>
        <v>1.5223951056031186</v>
      </c>
      <c r="BH16" s="27">
        <f t="shared" si="13"/>
        <v>0.18912117474768875</v>
      </c>
      <c r="BI16" s="27">
        <f t="shared" si="13"/>
        <v>6.3938428190438643E-2</v>
      </c>
      <c r="BJ16" s="27">
        <f t="shared" si="13"/>
        <v>1.3249537332323464</v>
      </c>
      <c r="BK16" s="27"/>
      <c r="BL16" s="27">
        <f t="shared" si="14"/>
        <v>45.215696306055577</v>
      </c>
      <c r="BM16" s="27"/>
      <c r="BN16" s="27"/>
      <c r="BO16" s="27">
        <f t="shared" si="15"/>
        <v>0.60730940852717108</v>
      </c>
      <c r="BP16" s="27">
        <f t="shared" si="16"/>
        <v>3.2064238002658332</v>
      </c>
      <c r="BQ16" s="27">
        <f t="shared" si="16"/>
        <v>1.4268164801429222</v>
      </c>
      <c r="BR16" s="27">
        <f t="shared" si="16"/>
        <v>6.5794379256313604</v>
      </c>
      <c r="BS16" s="27">
        <f t="shared" si="16"/>
        <v>0.1456292987127869</v>
      </c>
      <c r="BT16" s="27">
        <f t="shared" si="16"/>
        <v>1.7243263341903454</v>
      </c>
      <c r="BU16" s="27">
        <f t="shared" si="16"/>
        <v>0.21420629951464676</v>
      </c>
      <c r="BV16" s="27">
        <f t="shared" si="16"/>
        <v>7.2419252459324152E-2</v>
      </c>
      <c r="BW16" s="27">
        <f t="shared" si="17"/>
        <v>0.71639254804148833</v>
      </c>
      <c r="BX16" s="27">
        <f t="shared" si="18"/>
        <v>0.78430369394442323</v>
      </c>
      <c r="BY16" s="27"/>
      <c r="BZ16" s="27">
        <f t="shared" si="19"/>
        <v>6.5794379256313604</v>
      </c>
      <c r="CA16" s="27">
        <f t="shared" si="20"/>
        <v>1.4205620743686396</v>
      </c>
      <c r="CB16" s="27">
        <f t="shared" si="21"/>
        <v>-6.2544057742826009E-3</v>
      </c>
      <c r="CC16" s="27">
        <f t="shared" si="22"/>
        <v>7.9937455942257172</v>
      </c>
      <c r="CE16" s="27">
        <f t="shared" si="23"/>
        <v>6.2544057742826009E-3</v>
      </c>
      <c r="CF16" s="27">
        <f t="shared" si="24"/>
        <v>0.22046070528892936</v>
      </c>
      <c r="CG16" s="27"/>
      <c r="CH16" s="27">
        <f t="shared" si="25"/>
        <v>0.78430369394442323</v>
      </c>
      <c r="CI16" s="27">
        <f t="shared" si="26"/>
        <v>3.2064238002658332</v>
      </c>
      <c r="CJ16" s="27">
        <f t="shared" si="27"/>
        <v>0.71013814226720706</v>
      </c>
      <c r="CK16" s="27">
        <f t="shared" si="28"/>
        <v>7.2419252459324152E-2</v>
      </c>
      <c r="CL16" s="27">
        <f t="shared" si="29"/>
        <v>5</v>
      </c>
      <c r="CM16" s="27"/>
      <c r="CN16" s="27">
        <f t="shared" si="30"/>
        <v>6.2544057742812686E-3</v>
      </c>
      <c r="CO16" s="27">
        <f t="shared" si="31"/>
        <v>1.7243263341903454</v>
      </c>
      <c r="CP16" s="27">
        <f t="shared" si="32"/>
        <v>0.26941926003537331</v>
      </c>
      <c r="CQ16" s="27">
        <f t="shared" si="33"/>
        <v>2</v>
      </c>
      <c r="CR16" s="27"/>
      <c r="CS16" s="27">
        <f t="shared" si="34"/>
        <v>0.33789014849179777</v>
      </c>
      <c r="CT16" s="27">
        <f t="shared" si="35"/>
        <v>0.1456292987127869</v>
      </c>
      <c r="CU16" s="27">
        <f t="shared" si="36"/>
        <v>0.48351944720458467</v>
      </c>
      <c r="CV16" s="27"/>
      <c r="CW16" s="27">
        <f t="shared" si="37"/>
        <v>6.5794379256313604</v>
      </c>
      <c r="CX16" s="27">
        <f t="shared" si="38"/>
        <v>0.81737800487381751</v>
      </c>
      <c r="CY16" s="27"/>
      <c r="CZ16" s="27">
        <f t="shared" si="39"/>
        <v>1.7243263341903454</v>
      </c>
      <c r="DA16" s="27"/>
      <c r="DB16" s="27">
        <f t="shared" si="40"/>
        <v>0.48351944720458467</v>
      </c>
      <c r="DC16" s="27">
        <f t="shared" si="41"/>
        <v>1.9937455942257187</v>
      </c>
      <c r="DD16" s="27">
        <f t="shared" si="42"/>
        <v>0.26941926003537331</v>
      </c>
      <c r="DE16" s="27">
        <f t="shared" si="43"/>
        <v>0.21420629951464676</v>
      </c>
      <c r="DF16" s="27"/>
      <c r="DG16" s="27">
        <f t="shared" si="44"/>
        <v>7.7408493302904793</v>
      </c>
      <c r="DH16" s="27">
        <f t="shared" si="45"/>
        <v>1.4268164801429222</v>
      </c>
      <c r="DI16" s="27">
        <f t="shared" si="46"/>
        <v>3.3410355897385586</v>
      </c>
      <c r="DJ16" s="27">
        <f t="shared" si="47"/>
        <v>-1.7117635433131206</v>
      </c>
      <c r="DK16" s="27">
        <f t="shared" si="48"/>
        <v>0.22854038196459905</v>
      </c>
      <c r="DL16" s="27"/>
      <c r="DM16" s="27" t="str">
        <f t="shared" si="49"/>
        <v>ok</v>
      </c>
      <c r="DN16" s="27">
        <f t="shared" si="50"/>
        <v>4.3834689753906586E-3</v>
      </c>
      <c r="DO16" s="27" t="str">
        <f t="shared" si="51"/>
        <v>Mg-Hbl</v>
      </c>
      <c r="DP16" s="33">
        <f t="shared" si="52"/>
        <v>868.36195750228626</v>
      </c>
      <c r="DQ16" s="33">
        <f t="shared" si="53"/>
        <v>149.47677321500328</v>
      </c>
    </row>
    <row r="17" spans="1:121" s="4" customFormat="1">
      <c r="A17" s="3" t="s">
        <v>50</v>
      </c>
      <c r="B17" s="15" t="s">
        <v>88</v>
      </c>
      <c r="C17" s="21">
        <v>2.8</v>
      </c>
      <c r="D17" s="21">
        <v>14</v>
      </c>
      <c r="E17" s="21">
        <v>12.1</v>
      </c>
      <c r="F17" s="21">
        <v>42.2</v>
      </c>
      <c r="G17" s="21">
        <v>1</v>
      </c>
      <c r="H17" s="21">
        <v>11.2</v>
      </c>
      <c r="I17" s="21">
        <v>3.1</v>
      </c>
      <c r="J17" s="21">
        <v>0</v>
      </c>
      <c r="K17" s="21">
        <v>0.3</v>
      </c>
      <c r="L17" s="21">
        <v>12.6</v>
      </c>
      <c r="M17" s="21">
        <v>99.299999999999983</v>
      </c>
      <c r="P17" s="27">
        <f t="shared" si="0"/>
        <v>8.7763413981928462</v>
      </c>
      <c r="Q17" s="27">
        <v>9.0322580645161285E-2</v>
      </c>
      <c r="R17" s="27">
        <v>0.34739454094292804</v>
      </c>
      <c r="S17" s="27">
        <v>0.23734797959984305</v>
      </c>
      <c r="T17" s="27">
        <v>0.70227991346313867</v>
      </c>
      <c r="U17" s="27">
        <v>2.1272069772388855E-2</v>
      </c>
      <c r="V17" s="27">
        <v>0.19971469329529246</v>
      </c>
      <c r="W17" s="27">
        <v>3.8798498122653312E-2</v>
      </c>
      <c r="X17" s="27">
        <v>4.2313117066290545E-3</v>
      </c>
      <c r="Y17" s="27">
        <v>0.17536534446764093</v>
      </c>
      <c r="Z17" s="27">
        <f t="shared" si="1"/>
        <v>1.8167269320156756</v>
      </c>
      <c r="AA17" s="27">
        <f t="shared" si="2"/>
        <v>0.7927018037077409</v>
      </c>
      <c r="AB17" s="27">
        <f t="shared" si="3"/>
        <v>3.0488530911836191</v>
      </c>
      <c r="AC17" s="27">
        <f t="shared" si="3"/>
        <v>2.0830468991395339</v>
      </c>
      <c r="AD17" s="27">
        <f t="shared" si="3"/>
        <v>6.1634482776458333</v>
      </c>
      <c r="AE17" s="27">
        <f t="shared" si="3"/>
        <v>0.18669094656866297</v>
      </c>
      <c r="AF17" s="27">
        <f t="shared" si="3"/>
        <v>1.7527643305948624</v>
      </c>
      <c r="AG17" s="27">
        <f t="shared" si="3"/>
        <v>0.34050886526154966</v>
      </c>
      <c r="AH17" s="27">
        <f t="shared" si="3"/>
        <v>3.7135436099546594E-2</v>
      </c>
      <c r="AI17" s="27">
        <f t="shared" si="3"/>
        <v>1.5390661324597059</v>
      </c>
      <c r="AJ17" s="27">
        <f t="shared" si="4"/>
        <v>15.944215782661052</v>
      </c>
      <c r="AL17" s="27">
        <f t="shared" si="5"/>
        <v>0.66453940066592665</v>
      </c>
      <c r="AM17" s="27">
        <f t="shared" si="6"/>
        <v>0.97939275027640393</v>
      </c>
      <c r="AN17" s="27">
        <f t="shared" si="7"/>
        <v>1.7321570808712663</v>
      </c>
      <c r="AP17" s="27">
        <f t="shared" si="8"/>
        <v>13.212058701789786</v>
      </c>
      <c r="AQ17" s="27">
        <f t="shared" si="9"/>
        <v>0.7799786301891497</v>
      </c>
      <c r="AR17" s="27">
        <f t="shared" si="10"/>
        <v>2.9999178084198066</v>
      </c>
      <c r="AS17" s="27">
        <f t="shared" si="10"/>
        <v>2.0496131829285296</v>
      </c>
      <c r="AT17" s="27">
        <f t="shared" si="10"/>
        <v>6.0645225258151205</v>
      </c>
      <c r="AU17" s="27">
        <f t="shared" si="10"/>
        <v>0.18369448396894003</v>
      </c>
      <c r="AV17" s="27">
        <f t="shared" si="10"/>
        <v>1.7246317785922711</v>
      </c>
      <c r="AW17" s="27">
        <f t="shared" si="10"/>
        <v>0.33504356499721649</v>
      </c>
      <c r="AX17" s="27">
        <f t="shared" si="10"/>
        <v>3.6539397847869692E-2</v>
      </c>
      <c r="AY17" s="27">
        <f t="shared" si="10"/>
        <v>1.5143635199914598</v>
      </c>
      <c r="BA17" s="27">
        <f t="shared" si="11"/>
        <v>14.964823032384649</v>
      </c>
      <c r="BB17" s="27">
        <f t="shared" si="12"/>
        <v>0.68862314147650217</v>
      </c>
      <c r="BC17" s="27">
        <f t="shared" si="13"/>
        <v>2.6485505441403934</v>
      </c>
      <c r="BD17" s="27">
        <f t="shared" si="13"/>
        <v>1.8095509469248161</v>
      </c>
      <c r="BE17" s="27">
        <f t="shared" si="13"/>
        <v>5.3542115022677903</v>
      </c>
      <c r="BF17" s="27">
        <f t="shared" si="13"/>
        <v>0.1621791517440937</v>
      </c>
      <c r="BG17" s="27">
        <f t="shared" si="13"/>
        <v>1.522633194420226</v>
      </c>
      <c r="BH17" s="27">
        <f t="shared" si="13"/>
        <v>0.29580137625555092</v>
      </c>
      <c r="BI17" s="27">
        <f t="shared" si="13"/>
        <v>3.225969784269328E-2</v>
      </c>
      <c r="BJ17" s="27">
        <f t="shared" si="13"/>
        <v>1.3369927381485327</v>
      </c>
      <c r="BK17" s="27"/>
      <c r="BL17" s="27">
        <f t="shared" si="14"/>
        <v>45.261682035895845</v>
      </c>
      <c r="BM17" s="27"/>
      <c r="BN17" s="27"/>
      <c r="BO17" s="27">
        <f t="shared" si="15"/>
        <v>0.7799786301891497</v>
      </c>
      <c r="BP17" s="27">
        <f t="shared" si="16"/>
        <v>2.9999178084198066</v>
      </c>
      <c r="BQ17" s="27">
        <f t="shared" si="16"/>
        <v>2.0496131829285296</v>
      </c>
      <c r="BR17" s="27">
        <f t="shared" si="16"/>
        <v>6.0645225258151205</v>
      </c>
      <c r="BS17" s="27">
        <f t="shared" si="16"/>
        <v>0.18369448396894003</v>
      </c>
      <c r="BT17" s="27">
        <f t="shared" si="16"/>
        <v>1.7246317785922711</v>
      </c>
      <c r="BU17" s="27">
        <f t="shared" si="16"/>
        <v>0.33504356499721649</v>
      </c>
      <c r="BV17" s="27">
        <f t="shared" si="16"/>
        <v>3.6539397847869692E-2</v>
      </c>
      <c r="BW17" s="27">
        <f t="shared" si="17"/>
        <v>0.77604555588730473</v>
      </c>
      <c r="BX17" s="27">
        <f t="shared" si="18"/>
        <v>0.73831796410415507</v>
      </c>
      <c r="BY17" s="27"/>
      <c r="BZ17" s="27">
        <f t="shared" si="19"/>
        <v>6.0645225258151205</v>
      </c>
      <c r="CA17" s="27">
        <f t="shared" si="20"/>
        <v>1.9354774741848795</v>
      </c>
      <c r="CB17" s="27">
        <f t="shared" si="21"/>
        <v>-0.11413570874365009</v>
      </c>
      <c r="CC17" s="27">
        <f t="shared" si="22"/>
        <v>7.8858642912563504</v>
      </c>
      <c r="CE17" s="27">
        <f t="shared" si="23"/>
        <v>0.11413570874365009</v>
      </c>
      <c r="CF17" s="27">
        <f t="shared" si="24"/>
        <v>0.44917927374086658</v>
      </c>
      <c r="CG17" s="27"/>
      <c r="CH17" s="27">
        <f t="shared" si="25"/>
        <v>0.73831796410415507</v>
      </c>
      <c r="CI17" s="27">
        <f t="shared" si="26"/>
        <v>2.9999178084198066</v>
      </c>
      <c r="CJ17" s="27">
        <f t="shared" si="27"/>
        <v>0.66190984714365264</v>
      </c>
      <c r="CK17" s="27">
        <f t="shared" si="28"/>
        <v>3.6539397847869692E-2</v>
      </c>
      <c r="CL17" s="27">
        <f t="shared" si="29"/>
        <v>5.0000000000000009</v>
      </c>
      <c r="CM17" s="27"/>
      <c r="CN17" s="27">
        <f t="shared" si="30"/>
        <v>0.11413570874365209</v>
      </c>
      <c r="CO17" s="27">
        <f t="shared" si="31"/>
        <v>1.7246317785922711</v>
      </c>
      <c r="CP17" s="27">
        <f t="shared" si="32"/>
        <v>0.16123251266407679</v>
      </c>
      <c r="CQ17" s="27">
        <f t="shared" si="33"/>
        <v>2</v>
      </c>
      <c r="CR17" s="27"/>
      <c r="CS17" s="27">
        <f t="shared" si="34"/>
        <v>0.61874611752507291</v>
      </c>
      <c r="CT17" s="27">
        <f t="shared" si="35"/>
        <v>0.18369448396894003</v>
      </c>
      <c r="CU17" s="27">
        <f t="shared" si="36"/>
        <v>0.80244060149401297</v>
      </c>
      <c r="CV17" s="27"/>
      <c r="CW17" s="27">
        <f t="shared" si="37"/>
        <v>6.0645225258151205</v>
      </c>
      <c r="CX17" s="27">
        <f t="shared" si="38"/>
        <v>0.79447746680410147</v>
      </c>
      <c r="CY17" s="27"/>
      <c r="CZ17" s="27">
        <f t="shared" si="39"/>
        <v>1.7246317785922711</v>
      </c>
      <c r="DA17" s="27"/>
      <c r="DB17" s="27">
        <f t="shared" si="40"/>
        <v>0.80244060149401297</v>
      </c>
      <c r="DC17" s="27">
        <f t="shared" si="41"/>
        <v>1.8858642912563479</v>
      </c>
      <c r="DD17" s="27">
        <f t="shared" si="42"/>
        <v>0.16123251266407679</v>
      </c>
      <c r="DE17" s="27">
        <f t="shared" si="43"/>
        <v>0.33504356499721649</v>
      </c>
      <c r="DF17" s="27"/>
      <c r="DG17" s="27">
        <f t="shared" si="44"/>
        <v>7.0268064195958448</v>
      </c>
      <c r="DH17" s="27">
        <f t="shared" si="45"/>
        <v>2.0496131829285296</v>
      </c>
      <c r="DI17" s="27">
        <f t="shared" si="46"/>
        <v>2.6532793366931453</v>
      </c>
      <c r="DJ17" s="27">
        <f t="shared" si="47"/>
        <v>-1.5942355503249166</v>
      </c>
      <c r="DK17" s="27">
        <f t="shared" si="48"/>
        <v>0.16687928317552689</v>
      </c>
      <c r="DL17" s="27"/>
      <c r="DM17" s="27" t="str">
        <f t="shared" si="49"/>
        <v>ok</v>
      </c>
      <c r="DN17" s="27">
        <f t="shared" si="50"/>
        <v>5.5686463033268858E-2</v>
      </c>
      <c r="DO17" s="27" t="str">
        <f t="shared" si="51"/>
        <v>Mg-Hst</v>
      </c>
      <c r="DP17" s="33">
        <f t="shared" si="52"/>
        <v>976.53017591468438</v>
      </c>
      <c r="DQ17" s="33">
        <f t="shared" si="53"/>
        <v>366.03270094557212</v>
      </c>
    </row>
    <row r="18" spans="1:121" s="6" customFormat="1" ht="15" thickBot="1">
      <c r="A18" s="5" t="s">
        <v>51</v>
      </c>
      <c r="B18" s="16" t="s">
        <v>88</v>
      </c>
      <c r="C18" s="22">
        <v>2.9</v>
      </c>
      <c r="D18" s="22">
        <v>13.5</v>
      </c>
      <c r="E18" s="22">
        <v>12</v>
      </c>
      <c r="F18" s="22">
        <v>42.6</v>
      </c>
      <c r="G18" s="22">
        <v>1</v>
      </c>
      <c r="H18" s="22">
        <v>11.5</v>
      </c>
      <c r="I18" s="22">
        <v>2.7</v>
      </c>
      <c r="J18" s="22">
        <v>0</v>
      </c>
      <c r="K18" s="22">
        <v>0.5</v>
      </c>
      <c r="L18" s="22">
        <v>13.2</v>
      </c>
      <c r="M18" s="22">
        <v>99.9</v>
      </c>
      <c r="P18" s="28">
        <f t="shared" si="0"/>
        <v>8.7560087600774175</v>
      </c>
      <c r="Q18" s="28">
        <v>9.3548387096774183E-2</v>
      </c>
      <c r="R18" s="28">
        <v>0.33498759305210923</v>
      </c>
      <c r="S18" s="28">
        <v>0.23538642604943114</v>
      </c>
      <c r="T18" s="28">
        <v>0.70893659510733897</v>
      </c>
      <c r="U18" s="28">
        <v>2.1272069772388855E-2</v>
      </c>
      <c r="V18" s="28">
        <v>0.20506419400855924</v>
      </c>
      <c r="W18" s="28">
        <v>3.3792240300375462E-2</v>
      </c>
      <c r="X18" s="28">
        <v>7.0521861777150911E-3</v>
      </c>
      <c r="Y18" s="28">
        <v>0.1837160751565762</v>
      </c>
      <c r="Z18" s="28">
        <f t="shared" si="1"/>
        <v>1.8237557667212683</v>
      </c>
      <c r="AA18" s="28">
        <f t="shared" si="2"/>
        <v>0.819110496910468</v>
      </c>
      <c r="AB18" s="28">
        <f t="shared" si="2"/>
        <v>2.9331542992815174</v>
      </c>
      <c r="AC18" s="28">
        <f t="shared" si="2"/>
        <v>2.061045608492134</v>
      </c>
      <c r="AD18" s="28">
        <f t="shared" si="2"/>
        <v>6.2074550370993169</v>
      </c>
      <c r="AE18" s="28">
        <f t="shared" si="2"/>
        <v>0.18625842927201486</v>
      </c>
      <c r="AF18" s="28">
        <f t="shared" si="2"/>
        <v>1.7955438791171598</v>
      </c>
      <c r="AG18" s="28">
        <f t="shared" si="2"/>
        <v>0.2958851520927287</v>
      </c>
      <c r="AH18" s="28">
        <f t="shared" si="2"/>
        <v>6.1749003949770218E-2</v>
      </c>
      <c r="AI18" s="28">
        <f t="shared" si="2"/>
        <v>1.6086195634380225</v>
      </c>
      <c r="AJ18" s="28">
        <f t="shared" si="4"/>
        <v>15.968821469653133</v>
      </c>
      <c r="AL18" s="28">
        <f t="shared" si="5"/>
        <v>0.64581689620389704</v>
      </c>
      <c r="AM18" s="28">
        <f t="shared" si="6"/>
        <v>1.005368926182483</v>
      </c>
      <c r="AN18" s="28">
        <f t="shared" si="7"/>
        <v>1.8009128052996428</v>
      </c>
      <c r="AP18" s="28">
        <f t="shared" si="8"/>
        <v>13.16790866435349</v>
      </c>
      <c r="AQ18" s="28">
        <f t="shared" si="9"/>
        <v>0.80866572902819378</v>
      </c>
      <c r="AR18" s="28">
        <f t="shared" si="9"/>
        <v>2.8957526105784135</v>
      </c>
      <c r="AS18" s="28">
        <f t="shared" si="9"/>
        <v>2.0347644864009418</v>
      </c>
      <c r="AT18" s="28">
        <f t="shared" si="9"/>
        <v>6.1283015807015495</v>
      </c>
      <c r="AU18" s="28">
        <f t="shared" si="9"/>
        <v>0.18388338211146574</v>
      </c>
      <c r="AV18" s="28">
        <f t="shared" si="9"/>
        <v>1.7726482635554577</v>
      </c>
      <c r="AW18" s="28">
        <f t="shared" si="9"/>
        <v>0.29211221578550695</v>
      </c>
      <c r="AX18" s="28">
        <f t="shared" si="9"/>
        <v>6.096162054344148E-2</v>
      </c>
      <c r="AY18" s="28">
        <f t="shared" si="9"/>
        <v>1.5881074859901467</v>
      </c>
      <c r="BA18" s="28">
        <f t="shared" si="11"/>
        <v>14.96345254347065</v>
      </c>
      <c r="BB18" s="28">
        <f t="shared" si="12"/>
        <v>0.71162964756302605</v>
      </c>
      <c r="BC18" s="28">
        <f t="shared" si="12"/>
        <v>2.5482759262866987</v>
      </c>
      <c r="BD18" s="28">
        <f t="shared" si="12"/>
        <v>1.7906023247348226</v>
      </c>
      <c r="BE18" s="28">
        <f t="shared" si="12"/>
        <v>5.3929342341185471</v>
      </c>
      <c r="BF18" s="28">
        <f t="shared" si="12"/>
        <v>0.16181824171272299</v>
      </c>
      <c r="BG18" s="28">
        <f t="shared" si="12"/>
        <v>1.5599388149701097</v>
      </c>
      <c r="BH18" s="28">
        <f t="shared" si="12"/>
        <v>0.2570601247292964</v>
      </c>
      <c r="BI18" s="28">
        <f t="shared" si="12"/>
        <v>5.3646512996580437E-2</v>
      </c>
      <c r="BJ18" s="28">
        <f t="shared" si="12"/>
        <v>1.3975420621639445</v>
      </c>
      <c r="BK18" s="28"/>
      <c r="BL18" s="28">
        <f t="shared" si="14"/>
        <v>45.413437717625627</v>
      </c>
      <c r="BM18" s="28"/>
      <c r="BN18" s="28"/>
      <c r="BO18" s="28">
        <f t="shared" si="15"/>
        <v>0.80866572902819378</v>
      </c>
      <c r="BP18" s="28">
        <f t="shared" si="15"/>
        <v>2.8957526105784135</v>
      </c>
      <c r="BQ18" s="28">
        <f t="shared" si="15"/>
        <v>2.0347644864009418</v>
      </c>
      <c r="BR18" s="28">
        <f t="shared" si="15"/>
        <v>6.1283015807015495</v>
      </c>
      <c r="BS18" s="28">
        <f t="shared" si="15"/>
        <v>0.18388338211146574</v>
      </c>
      <c r="BT18" s="28">
        <f t="shared" si="15"/>
        <v>1.7726482635554577</v>
      </c>
      <c r="BU18" s="28">
        <f t="shared" si="15"/>
        <v>0.29211221578550695</v>
      </c>
      <c r="BV18" s="28">
        <f t="shared" si="15"/>
        <v>6.096162054344148E-2</v>
      </c>
      <c r="BW18" s="28">
        <f t="shared" si="17"/>
        <v>1.0015452036157733</v>
      </c>
      <c r="BX18" s="28">
        <f t="shared" si="18"/>
        <v>0.58656228237437347</v>
      </c>
      <c r="BY18" s="28"/>
      <c r="BZ18" s="28">
        <f t="shared" si="19"/>
        <v>6.1283015807015495</v>
      </c>
      <c r="CA18" s="28">
        <f t="shared" si="20"/>
        <v>1.8716984192984505</v>
      </c>
      <c r="CB18" s="28">
        <f t="shared" si="21"/>
        <v>-0.16306606710249127</v>
      </c>
      <c r="CC18" s="28">
        <f t="shared" si="22"/>
        <v>7.8369339328975087</v>
      </c>
      <c r="CE18" s="28">
        <f t="shared" si="23"/>
        <v>0.16306606710249127</v>
      </c>
      <c r="CF18" s="28">
        <f t="shared" si="24"/>
        <v>0.45517828288799822</v>
      </c>
      <c r="CG18" s="28"/>
      <c r="CH18" s="28">
        <f t="shared" si="25"/>
        <v>0.58656228237437347</v>
      </c>
      <c r="CI18" s="28">
        <f t="shared" si="26"/>
        <v>2.8957526105784135</v>
      </c>
      <c r="CJ18" s="28">
        <f t="shared" si="27"/>
        <v>0.83847913651328188</v>
      </c>
      <c r="CK18" s="28">
        <f t="shared" si="28"/>
        <v>6.096162054344148E-2</v>
      </c>
      <c r="CL18" s="28">
        <f t="shared" si="29"/>
        <v>5</v>
      </c>
      <c r="CM18" s="28"/>
      <c r="CN18" s="28">
        <f t="shared" si="30"/>
        <v>0.16306606710249139</v>
      </c>
      <c r="CO18" s="28">
        <f t="shared" si="31"/>
        <v>1.7726482635554577</v>
      </c>
      <c r="CP18" s="28">
        <f t="shared" si="32"/>
        <v>6.4285669342051044E-2</v>
      </c>
      <c r="CQ18" s="28">
        <f t="shared" si="33"/>
        <v>2</v>
      </c>
      <c r="CR18" s="28"/>
      <c r="CS18" s="28">
        <f t="shared" si="34"/>
        <v>0.74438005968614274</v>
      </c>
      <c r="CT18" s="28">
        <f t="shared" si="35"/>
        <v>0.18388338211146574</v>
      </c>
      <c r="CU18" s="28">
        <f t="shared" si="36"/>
        <v>0.92826344179760845</v>
      </c>
      <c r="CV18" s="28"/>
      <c r="CW18" s="28">
        <f t="shared" si="37"/>
        <v>6.1283015807015495</v>
      </c>
      <c r="CX18" s="28">
        <f t="shared" si="38"/>
        <v>0.74301548114488791</v>
      </c>
      <c r="CY18" s="28"/>
      <c r="CZ18" s="28">
        <f t="shared" si="39"/>
        <v>1.7726482635554577</v>
      </c>
      <c r="DA18" s="28"/>
      <c r="DB18" s="28">
        <f t="shared" si="40"/>
        <v>0.92826344179760845</v>
      </c>
      <c r="DC18" s="28">
        <f t="shared" si="41"/>
        <v>1.8369339328975087</v>
      </c>
      <c r="DD18" s="28">
        <f t="shared" si="42"/>
        <v>6.4285669342051044E-2</v>
      </c>
      <c r="DE18" s="28">
        <f t="shared" si="43"/>
        <v>0.29211221578550695</v>
      </c>
      <c r="DF18" s="28"/>
      <c r="DG18" s="28">
        <f t="shared" si="44"/>
        <v>7.0609816644993382</v>
      </c>
      <c r="DH18" s="28">
        <f t="shared" si="45"/>
        <v>2.0347644864009418</v>
      </c>
      <c r="DI18" s="28">
        <f t="shared" si="46"/>
        <v>2.4696160126177782</v>
      </c>
      <c r="DJ18" s="28">
        <f t="shared" si="47"/>
        <v>-1.5596921033115878</v>
      </c>
      <c r="DK18" s="28">
        <f t="shared" si="48"/>
        <v>8.5607119553297958E-2</v>
      </c>
      <c r="DL18" s="28"/>
      <c r="DM18" s="28" t="str">
        <f t="shared" si="49"/>
        <v>ok</v>
      </c>
      <c r="DN18" s="28">
        <f t="shared" si="50"/>
        <v>8.0140020229525377E-2</v>
      </c>
      <c r="DO18" s="28" t="str">
        <f t="shared" si="51"/>
        <v>Mg-Hst</v>
      </c>
      <c r="DP18" s="34">
        <f t="shared" si="52"/>
        <v>971.35307058998887</v>
      </c>
      <c r="DQ18" s="34">
        <f t="shared" si="53"/>
        <v>358.29986611708119</v>
      </c>
    </row>
    <row r="19" spans="1:121" s="2" customFormat="1">
      <c r="A19" s="1" t="s">
        <v>52</v>
      </c>
      <c r="B19" s="14" t="s">
        <v>88</v>
      </c>
      <c r="C19" s="20">
        <v>2.8</v>
      </c>
      <c r="D19" s="20">
        <v>15</v>
      </c>
      <c r="E19" s="20">
        <v>12.5</v>
      </c>
      <c r="F19" s="20">
        <v>42.3</v>
      </c>
      <c r="G19" s="20">
        <v>1.2</v>
      </c>
      <c r="H19" s="20">
        <v>11.6</v>
      </c>
      <c r="I19" s="20">
        <v>3.6</v>
      </c>
      <c r="J19" s="20">
        <v>0</v>
      </c>
      <c r="K19" s="20">
        <v>0.2</v>
      </c>
      <c r="L19" s="20">
        <v>11.5</v>
      </c>
      <c r="M19" s="20">
        <v>100.69999999999999</v>
      </c>
      <c r="P19" s="26">
        <f t="shared" si="0"/>
        <v>8.6282928528778253</v>
      </c>
      <c r="Q19" s="26">
        <v>9.0322580645161285E-2</v>
      </c>
      <c r="R19" s="26">
        <v>0.37220843672456577</v>
      </c>
      <c r="S19" s="26">
        <v>0.24519419380149077</v>
      </c>
      <c r="T19" s="26">
        <v>0.70394408387418861</v>
      </c>
      <c r="U19" s="26">
        <v>2.5526483726866625E-2</v>
      </c>
      <c r="V19" s="26">
        <v>0.20684736091298148</v>
      </c>
      <c r="W19" s="26">
        <v>4.5056320400500616E-2</v>
      </c>
      <c r="X19" s="26">
        <v>2.8208744710860366E-3</v>
      </c>
      <c r="Y19" s="26">
        <v>0.16005567153792624</v>
      </c>
      <c r="Z19" s="26">
        <f t="shared" si="1"/>
        <v>1.8519760060947674</v>
      </c>
      <c r="AA19" s="26">
        <f t="shared" si="2"/>
        <v>0.77932967703412614</v>
      </c>
      <c r="AB19" s="26">
        <f t="shared" si="2"/>
        <v>3.2115233943713992</v>
      </c>
      <c r="AC19" s="26">
        <f t="shared" si="2"/>
        <v>2.1156073099445432</v>
      </c>
      <c r="AD19" s="26">
        <f t="shared" si="2"/>
        <v>6.07383570771729</v>
      </c>
      <c r="AE19" s="26">
        <f t="shared" si="2"/>
        <v>0.2202499770996254</v>
      </c>
      <c r="AF19" s="26">
        <f t="shared" si="2"/>
        <v>1.7847396058021181</v>
      </c>
      <c r="AG19" s="26">
        <f t="shared" si="2"/>
        <v>0.38875912728861284</v>
      </c>
      <c r="AH19" s="26">
        <f t="shared" si="2"/>
        <v>2.4339331037737166E-2</v>
      </c>
      <c r="AI19" s="26">
        <f t="shared" si="2"/>
        <v>1.3810072067932497</v>
      </c>
      <c r="AJ19" s="26">
        <f t="shared" si="4"/>
        <v>15.9793913370887</v>
      </c>
      <c r="AL19" s="26">
        <f t="shared" si="5"/>
        <v>0.6992927588891773</v>
      </c>
      <c r="AM19" s="26">
        <f t="shared" si="6"/>
        <v>0.99957965413375161</v>
      </c>
      <c r="AN19" s="26">
        <f t="shared" si="7"/>
        <v>1.7843192599358697</v>
      </c>
      <c r="AP19" s="26">
        <f t="shared" si="8"/>
        <v>13.195072077152831</v>
      </c>
      <c r="AQ19" s="26">
        <f t="shared" si="9"/>
        <v>0.76780829556709174</v>
      </c>
      <c r="AR19" s="26">
        <f t="shared" si="9"/>
        <v>3.1640451740402131</v>
      </c>
      <c r="AS19" s="26">
        <f t="shared" si="9"/>
        <v>2.0843307917127727</v>
      </c>
      <c r="AT19" s="26">
        <f t="shared" si="9"/>
        <v>5.9840419012976209</v>
      </c>
      <c r="AU19" s="26">
        <f t="shared" si="9"/>
        <v>0.21699386600947984</v>
      </c>
      <c r="AV19" s="26">
        <f t="shared" si="9"/>
        <v>1.7583545387069888</v>
      </c>
      <c r="AW19" s="26">
        <f t="shared" si="9"/>
        <v>0.38301182632436714</v>
      </c>
      <c r="AX19" s="26">
        <f t="shared" si="9"/>
        <v>2.3979505503304296E-2</v>
      </c>
      <c r="AY19" s="26">
        <f t="shared" si="9"/>
        <v>1.3605908011217229</v>
      </c>
      <c r="BA19" s="26">
        <f t="shared" si="11"/>
        <v>14.979811682954949</v>
      </c>
      <c r="BB19" s="26">
        <f t="shared" si="12"/>
        <v>0.67632931680788133</v>
      </c>
      <c r="BC19" s="26">
        <f t="shared" si="12"/>
        <v>2.7870713604720385</v>
      </c>
      <c r="BD19" s="26">
        <f t="shared" si="12"/>
        <v>1.835997381767738</v>
      </c>
      <c r="BE19" s="26">
        <f t="shared" si="12"/>
        <v>5.2710852360160638</v>
      </c>
      <c r="BF19" s="26">
        <f t="shared" si="12"/>
        <v>0.19114056724445547</v>
      </c>
      <c r="BG19" s="26">
        <f t="shared" si="12"/>
        <v>1.5488589153512466</v>
      </c>
      <c r="BH19" s="26">
        <f t="shared" si="12"/>
        <v>0.33737865079456258</v>
      </c>
      <c r="BI19" s="26">
        <f t="shared" si="12"/>
        <v>2.1122515435265284E-2</v>
      </c>
      <c r="BJ19" s="26">
        <f t="shared" si="12"/>
        <v>1.1984859401630863</v>
      </c>
      <c r="BK19" s="26"/>
      <c r="BL19" s="26">
        <f t="shared" si="14"/>
        <v>45.319949485947305</v>
      </c>
      <c r="BM19" s="26"/>
      <c r="BN19" s="26"/>
      <c r="BO19" s="26">
        <f t="shared" si="15"/>
        <v>0.76780829556709174</v>
      </c>
      <c r="BP19" s="26">
        <f t="shared" si="15"/>
        <v>3.1640451740402131</v>
      </c>
      <c r="BQ19" s="26">
        <f t="shared" si="15"/>
        <v>2.0843307917127727</v>
      </c>
      <c r="BR19" s="26">
        <f t="shared" si="15"/>
        <v>5.9840419012976209</v>
      </c>
      <c r="BS19" s="26">
        <f t="shared" si="15"/>
        <v>0.21699386600947984</v>
      </c>
      <c r="BT19" s="26">
        <f t="shared" si="15"/>
        <v>1.7583545387069888</v>
      </c>
      <c r="BU19" s="26">
        <f t="shared" si="15"/>
        <v>0.38301182632436714</v>
      </c>
      <c r="BV19" s="26">
        <f t="shared" si="15"/>
        <v>2.3979505503304296E-2</v>
      </c>
      <c r="BW19" s="26">
        <f t="shared" si="17"/>
        <v>0.6805402870690278</v>
      </c>
      <c r="BX19" s="26">
        <f t="shared" si="18"/>
        <v>0.68005051405269512</v>
      </c>
      <c r="BY19" s="26"/>
      <c r="BZ19" s="26">
        <f t="shared" si="19"/>
        <v>5.9840419012976209</v>
      </c>
      <c r="CA19" s="26">
        <f t="shared" si="20"/>
        <v>2.0159580987023791</v>
      </c>
      <c r="CB19" s="26">
        <f t="shared" si="21"/>
        <v>-6.8372693010393615E-2</v>
      </c>
      <c r="CC19" s="26">
        <f t="shared" si="22"/>
        <v>7.9316273069896059</v>
      </c>
      <c r="CE19" s="26">
        <f t="shared" si="23"/>
        <v>6.8372693010393615E-2</v>
      </c>
      <c r="CF19" s="26">
        <f t="shared" si="24"/>
        <v>0.45138451933476076</v>
      </c>
      <c r="CG19" s="26"/>
      <c r="CH19" s="26">
        <f t="shared" si="25"/>
        <v>0.68005051405269512</v>
      </c>
      <c r="CI19" s="26">
        <f t="shared" si="26"/>
        <v>3.1640451740402131</v>
      </c>
      <c r="CJ19" s="26">
        <f t="shared" si="27"/>
        <v>0.61216759405863241</v>
      </c>
      <c r="CK19" s="26">
        <f t="shared" si="28"/>
        <v>2.3979505503304296E-2</v>
      </c>
      <c r="CL19" s="26">
        <f t="shared" si="29"/>
        <v>4.9999999999999982</v>
      </c>
      <c r="CM19" s="26"/>
      <c r="CN19" s="26">
        <f t="shared" si="30"/>
        <v>6.8372693010395391E-2</v>
      </c>
      <c r="CO19" s="26">
        <f t="shared" si="31"/>
        <v>1.7583545387069888</v>
      </c>
      <c r="CP19" s="26">
        <f t="shared" si="32"/>
        <v>0.17327276828261584</v>
      </c>
      <c r="CQ19" s="26">
        <f t="shared" si="33"/>
        <v>2</v>
      </c>
      <c r="CR19" s="26"/>
      <c r="CS19" s="26">
        <f t="shared" si="34"/>
        <v>0.5945355272844759</v>
      </c>
      <c r="CT19" s="26">
        <f t="shared" si="35"/>
        <v>0.21699386600947984</v>
      </c>
      <c r="CU19" s="26">
        <f t="shared" si="36"/>
        <v>0.81152939329395579</v>
      </c>
      <c r="CV19" s="26"/>
      <c r="CW19" s="26">
        <f t="shared" si="37"/>
        <v>5.9840419012976209</v>
      </c>
      <c r="CX19" s="26">
        <f t="shared" si="38"/>
        <v>0.82298734312107658</v>
      </c>
      <c r="CY19" s="26"/>
      <c r="CZ19" s="26">
        <f t="shared" si="39"/>
        <v>1.7583545387069888</v>
      </c>
      <c r="DA19" s="26"/>
      <c r="DB19" s="26">
        <f t="shared" si="40"/>
        <v>0.81152939329395579</v>
      </c>
      <c r="DC19" s="26">
        <f t="shared" si="41"/>
        <v>1.9316273069896046</v>
      </c>
      <c r="DD19" s="26">
        <f t="shared" si="42"/>
        <v>0.17327276828261584</v>
      </c>
      <c r="DE19" s="26">
        <f t="shared" si="43"/>
        <v>0.38301182632436714</v>
      </c>
      <c r="DF19" s="26"/>
      <c r="DG19" s="26">
        <f t="shared" si="44"/>
        <v>6.880255207702878</v>
      </c>
      <c r="DH19" s="26">
        <f t="shared" si="45"/>
        <v>2.0843307917127727</v>
      </c>
      <c r="DI19" s="26">
        <f t="shared" si="46"/>
        <v>2.8025766067119302</v>
      </c>
      <c r="DJ19" s="26">
        <f t="shared" si="47"/>
        <v>-1.7297643196518835</v>
      </c>
      <c r="DK19" s="26">
        <f t="shared" si="48"/>
        <v>0.25779043702962745</v>
      </c>
      <c r="DL19" s="26"/>
      <c r="DM19" s="26" t="str">
        <f t="shared" si="49"/>
        <v>ok</v>
      </c>
      <c r="DN19" s="26">
        <f t="shared" si="50"/>
        <v>3.2803187134326797E-2</v>
      </c>
      <c r="DO19" s="26" t="str">
        <f t="shared" si="51"/>
        <v>Mg-Hst</v>
      </c>
      <c r="DP19" s="32">
        <f t="shared" si="52"/>
        <v>998.7307793507141</v>
      </c>
      <c r="DQ19" s="32">
        <f t="shared" si="53"/>
        <v>384.77032494355535</v>
      </c>
    </row>
    <row r="20" spans="1:121" s="4" customFormat="1">
      <c r="A20" s="3" t="s">
        <v>53</v>
      </c>
      <c r="B20" s="15" t="s">
        <v>88</v>
      </c>
      <c r="C20" s="21">
        <v>2.7</v>
      </c>
      <c r="D20" s="21">
        <v>13.8</v>
      </c>
      <c r="E20" s="21">
        <v>13.3</v>
      </c>
      <c r="F20" s="21">
        <v>42.1</v>
      </c>
      <c r="G20" s="21">
        <v>0.8</v>
      </c>
      <c r="H20" s="21">
        <v>11.7</v>
      </c>
      <c r="I20" s="21">
        <v>2</v>
      </c>
      <c r="J20" s="21">
        <v>0.1</v>
      </c>
      <c r="K20" s="21">
        <v>0.2</v>
      </c>
      <c r="L20" s="21">
        <v>13.2</v>
      </c>
      <c r="M20" s="21">
        <v>99.9</v>
      </c>
      <c r="P20" s="27">
        <f t="shared" si="0"/>
        <v>8.7376707841473262</v>
      </c>
      <c r="Q20" s="27">
        <v>8.7096774193548401E-2</v>
      </c>
      <c r="R20" s="27">
        <v>0.34243176178660051</v>
      </c>
      <c r="S20" s="27">
        <v>0.26088662220478614</v>
      </c>
      <c r="T20" s="27">
        <v>0.70061574305208851</v>
      </c>
      <c r="U20" s="27">
        <v>1.7017655817911086E-2</v>
      </c>
      <c r="V20" s="27">
        <v>0.20863052781740371</v>
      </c>
      <c r="W20" s="27">
        <v>2.5031289111389233E-2</v>
      </c>
      <c r="X20" s="27">
        <v>2.8208744710860366E-3</v>
      </c>
      <c r="Y20" s="27">
        <v>0.1837160751565762</v>
      </c>
      <c r="Z20" s="27">
        <f t="shared" si="1"/>
        <v>1.8282473236113899</v>
      </c>
      <c r="AA20" s="27">
        <f t="shared" si="2"/>
        <v>0.76102293926444464</v>
      </c>
      <c r="AB20" s="27">
        <f t="shared" si="2"/>
        <v>2.9920560005268761</v>
      </c>
      <c r="AC20" s="27">
        <f t="shared" si="2"/>
        <v>2.279541416813641</v>
      </c>
      <c r="AD20" s="27">
        <f t="shared" si="2"/>
        <v>6.1217497089799036</v>
      </c>
      <c r="AE20" s="27">
        <f t="shared" si="2"/>
        <v>0.14869467405483647</v>
      </c>
      <c r="AF20" s="27">
        <f t="shared" si="2"/>
        <v>1.8229448675913644</v>
      </c>
      <c r="AG20" s="27">
        <f t="shared" si="2"/>
        <v>0.21871516355813078</v>
      </c>
      <c r="AH20" s="27">
        <f t="shared" si="2"/>
        <v>2.4647872451755502E-2</v>
      </c>
      <c r="AI20" s="27">
        <f t="shared" si="2"/>
        <v>1.6052505824738303</v>
      </c>
      <c r="AJ20" s="27">
        <f t="shared" si="4"/>
        <v>15.974623225714781</v>
      </c>
      <c r="AL20" s="27">
        <f t="shared" si="5"/>
        <v>0.65082803300317027</v>
      </c>
      <c r="AM20" s="27">
        <f t="shared" si="6"/>
        <v>0.90971761331928114</v>
      </c>
      <c r="AN20" s="27">
        <f t="shared" si="7"/>
        <v>1.7326624809106455</v>
      </c>
      <c r="AP20" s="27">
        <f t="shared" si="8"/>
        <v>13.241960744804137</v>
      </c>
      <c r="AQ20" s="27">
        <f t="shared" si="9"/>
        <v>0.74711731903598189</v>
      </c>
      <c r="AR20" s="27">
        <f t="shared" si="9"/>
        <v>2.9373843312525776</v>
      </c>
      <c r="AS20" s="27">
        <f t="shared" si="9"/>
        <v>2.2378890097680659</v>
      </c>
      <c r="AT20" s="27">
        <f t="shared" si="9"/>
        <v>6.0098914164177168</v>
      </c>
      <c r="AU20" s="27">
        <f t="shared" si="9"/>
        <v>0.14597768411837</v>
      </c>
      <c r="AV20" s="27">
        <f t="shared" si="9"/>
        <v>1.789635518137783</v>
      </c>
      <c r="AW20" s="27">
        <f t="shared" si="9"/>
        <v>0.21471874000014307</v>
      </c>
      <c r="AX20" s="27">
        <f t="shared" si="9"/>
        <v>2.4197499754600046E-2</v>
      </c>
      <c r="AY20" s="27">
        <f t="shared" si="9"/>
        <v>1.5759190028068959</v>
      </c>
      <c r="BA20" s="27">
        <f t="shared" si="11"/>
        <v>15.064905612395501</v>
      </c>
      <c r="BB20" s="27">
        <f t="shared" si="12"/>
        <v>0.65671159614153252</v>
      </c>
      <c r="BC20" s="27">
        <f t="shared" si="12"/>
        <v>2.581943027564999</v>
      </c>
      <c r="BD20" s="27">
        <f t="shared" si="12"/>
        <v>1.9670908786971926</v>
      </c>
      <c r="BE20" s="27">
        <f t="shared" si="12"/>
        <v>5.2826581370186316</v>
      </c>
      <c r="BF20" s="27">
        <f t="shared" si="12"/>
        <v>0.12831349976214679</v>
      </c>
      <c r="BG20" s="27">
        <f t="shared" si="12"/>
        <v>1.5730787758264237</v>
      </c>
      <c r="BH20" s="27">
        <f t="shared" si="12"/>
        <v>0.18873647133349558</v>
      </c>
      <c r="BI20" s="27">
        <f t="shared" si="12"/>
        <v>2.1269455655213397E-2</v>
      </c>
      <c r="BJ20" s="27">
        <f t="shared" si="12"/>
        <v>1.3852232539040443</v>
      </c>
      <c r="BK20" s="27"/>
      <c r="BL20" s="27">
        <f t="shared" si="14"/>
        <v>45.159475362033696</v>
      </c>
      <c r="BM20" s="27"/>
      <c r="BN20" s="27"/>
      <c r="BO20" s="27">
        <f t="shared" si="15"/>
        <v>0.74711731903598189</v>
      </c>
      <c r="BP20" s="27">
        <f t="shared" si="15"/>
        <v>2.9373843312525776</v>
      </c>
      <c r="BQ20" s="27">
        <f t="shared" si="15"/>
        <v>2.2378890097680659</v>
      </c>
      <c r="BR20" s="27">
        <f t="shared" si="15"/>
        <v>6.0098914164177168</v>
      </c>
      <c r="BS20" s="27">
        <f t="shared" si="15"/>
        <v>0.14597768411837</v>
      </c>
      <c r="BT20" s="27">
        <f t="shared" si="15"/>
        <v>1.789635518137783</v>
      </c>
      <c r="BU20" s="27">
        <f t="shared" si="15"/>
        <v>0.21471874000014307</v>
      </c>
      <c r="BV20" s="27">
        <f t="shared" si="15"/>
        <v>2.4197499754600046E-2</v>
      </c>
      <c r="BW20" s="27">
        <f t="shared" si="17"/>
        <v>0.73539436484059184</v>
      </c>
      <c r="BX20" s="27">
        <f t="shared" si="18"/>
        <v>0.84052463796630406</v>
      </c>
      <c r="BY20" s="27"/>
      <c r="BZ20" s="27">
        <f t="shared" si="19"/>
        <v>6.0098914164177168</v>
      </c>
      <c r="CA20" s="27">
        <f t="shared" si="20"/>
        <v>1.9901085835822832</v>
      </c>
      <c r="CB20" s="27">
        <f t="shared" si="21"/>
        <v>-0.24778042618578278</v>
      </c>
      <c r="CC20" s="27">
        <f t="shared" si="22"/>
        <v>7.7522195738142177</v>
      </c>
      <c r="CE20" s="27">
        <f t="shared" si="23"/>
        <v>0.24778042618578278</v>
      </c>
      <c r="CF20" s="27">
        <f t="shared" si="24"/>
        <v>0.46249916618592585</v>
      </c>
      <c r="CG20" s="27"/>
      <c r="CH20" s="27">
        <f t="shared" si="25"/>
        <v>0.84052463796630406</v>
      </c>
      <c r="CI20" s="27">
        <f t="shared" si="26"/>
        <v>2.9373843312525776</v>
      </c>
      <c r="CJ20" s="27">
        <f t="shared" si="27"/>
        <v>0.48761393865481029</v>
      </c>
      <c r="CK20" s="27">
        <f t="shared" si="28"/>
        <v>2.4197499754600046E-2</v>
      </c>
      <c r="CL20" s="27">
        <f t="shared" si="29"/>
        <v>5.0000000000000009</v>
      </c>
      <c r="CM20" s="27"/>
      <c r="CN20" s="27">
        <f t="shared" si="30"/>
        <v>0.24778042618578155</v>
      </c>
      <c r="CO20" s="27">
        <f t="shared" si="31"/>
        <v>1.789635518137783</v>
      </c>
      <c r="CP20" s="27">
        <f t="shared" si="32"/>
        <v>-3.7415944323564432E-2</v>
      </c>
      <c r="CQ20" s="27">
        <f t="shared" si="33"/>
        <v>2</v>
      </c>
      <c r="CR20" s="27"/>
      <c r="CS20" s="27">
        <f t="shared" si="34"/>
        <v>0.78453326335954632</v>
      </c>
      <c r="CT20" s="27">
        <f t="shared" si="35"/>
        <v>0.14597768411837</v>
      </c>
      <c r="CU20" s="27">
        <f t="shared" si="36"/>
        <v>0.93051094747791629</v>
      </c>
      <c r="CV20" s="27"/>
      <c r="CW20" s="27">
        <f t="shared" si="37"/>
        <v>6.0098914164177168</v>
      </c>
      <c r="CX20" s="27">
        <f t="shared" si="38"/>
        <v>0.79977166453757476</v>
      </c>
      <c r="CY20" s="27"/>
      <c r="CZ20" s="27">
        <f t="shared" si="39"/>
        <v>1.789635518137783</v>
      </c>
      <c r="DA20" s="27"/>
      <c r="DB20" s="27">
        <f t="shared" si="40"/>
        <v>0.93051094747791629</v>
      </c>
      <c r="DC20" s="27">
        <f t="shared" si="41"/>
        <v>1.7522195738142186</v>
      </c>
      <c r="DD20" s="27">
        <f t="shared" si="42"/>
        <v>-3.7415944323564432E-2</v>
      </c>
      <c r="DE20" s="27">
        <f t="shared" si="43"/>
        <v>0.21471874000014307</v>
      </c>
      <c r="DF20" s="27"/>
      <c r="DG20" s="27">
        <f t="shared" si="44"/>
        <v>6.9184777484880806</v>
      </c>
      <c r="DH20" s="27">
        <f t="shared" si="45"/>
        <v>2.2378890097680659</v>
      </c>
      <c r="DI20" s="27">
        <f t="shared" si="46"/>
        <v>2.4721501838325399</v>
      </c>
      <c r="DJ20" s="27">
        <f t="shared" si="47"/>
        <v>-1.3042843997513445</v>
      </c>
      <c r="DK20" s="27">
        <f t="shared" si="48"/>
        <v>-9.4542657961771109E-2</v>
      </c>
      <c r="DL20" s="27"/>
      <c r="DM20" s="27" t="str">
        <f t="shared" si="49"/>
        <v>ok</v>
      </c>
      <c r="DN20" s="27">
        <f t="shared" si="50"/>
        <v>0.11072060549216543</v>
      </c>
      <c r="DO20" s="27" t="str">
        <f t="shared" si="51"/>
        <v>Mg-Hst</v>
      </c>
      <c r="DP20" s="33">
        <f t="shared" si="52"/>
        <v>992.94056131478624</v>
      </c>
      <c r="DQ20" s="33">
        <f t="shared" si="53"/>
        <v>479.84508645118495</v>
      </c>
    </row>
    <row r="21" spans="1:121" s="4" customFormat="1">
      <c r="A21" s="3" t="s">
        <v>54</v>
      </c>
      <c r="B21" s="15" t="s">
        <v>88</v>
      </c>
      <c r="C21" s="21">
        <v>2.8</v>
      </c>
      <c r="D21" s="21">
        <v>14.8</v>
      </c>
      <c r="E21" s="21">
        <v>12</v>
      </c>
      <c r="F21" s="21">
        <v>42.9</v>
      </c>
      <c r="G21" s="21">
        <v>1</v>
      </c>
      <c r="H21" s="21">
        <v>11.3</v>
      </c>
      <c r="I21" s="21">
        <v>2.6</v>
      </c>
      <c r="J21" s="21">
        <v>0</v>
      </c>
      <c r="K21" s="21">
        <v>0.2</v>
      </c>
      <c r="L21" s="21">
        <v>11.8</v>
      </c>
      <c r="M21" s="21">
        <v>99.399999999999991</v>
      </c>
      <c r="P21" s="27">
        <f t="shared" si="0"/>
        <v>8.7200089960930036</v>
      </c>
      <c r="Q21" s="27">
        <v>9.0322580645161285E-2</v>
      </c>
      <c r="R21" s="27">
        <v>0.36724565756823824</v>
      </c>
      <c r="S21" s="27">
        <v>0.23538642604943114</v>
      </c>
      <c r="T21" s="27">
        <v>0.71392910634048923</v>
      </c>
      <c r="U21" s="27">
        <v>2.1272069772388855E-2</v>
      </c>
      <c r="V21" s="27">
        <v>0.20149786019971472</v>
      </c>
      <c r="W21" s="27">
        <v>3.2540675844806008E-2</v>
      </c>
      <c r="X21" s="27">
        <v>2.8208744710860366E-3</v>
      </c>
      <c r="Y21" s="27">
        <v>0.1642310368823939</v>
      </c>
      <c r="Z21" s="27">
        <f t="shared" si="1"/>
        <v>1.8292462877737095</v>
      </c>
      <c r="AA21" s="27">
        <f t="shared" si="2"/>
        <v>0.78761371577614225</v>
      </c>
      <c r="AB21" s="27">
        <f t="shared" si="2"/>
        <v>3.2023854377711283</v>
      </c>
      <c r="AC21" s="27">
        <f t="shared" si="2"/>
        <v>2.0525717527092202</v>
      </c>
      <c r="AD21" s="27">
        <f t="shared" si="2"/>
        <v>6.225468229861705</v>
      </c>
      <c r="AE21" s="27">
        <f t="shared" si="2"/>
        <v>0.18549263978074887</v>
      </c>
      <c r="AF21" s="27">
        <f t="shared" si="2"/>
        <v>1.7570631536350028</v>
      </c>
      <c r="AG21" s="27">
        <f t="shared" si="2"/>
        <v>0.28375498610565469</v>
      </c>
      <c r="AH21" s="27">
        <f t="shared" si="2"/>
        <v>2.4598050764719333E-2</v>
      </c>
      <c r="AI21" s="27">
        <f t="shared" si="2"/>
        <v>1.4320961190521568</v>
      </c>
      <c r="AJ21" s="27">
        <f t="shared" si="4"/>
        <v>15.951044085456477</v>
      </c>
      <c r="AL21" s="27">
        <f t="shared" si="5"/>
        <v>0.69099108465677217</v>
      </c>
      <c r="AM21" s="27">
        <f t="shared" si="6"/>
        <v>0.97310635555689107</v>
      </c>
      <c r="AN21" s="27">
        <f t="shared" si="7"/>
        <v>1.7301695091918938</v>
      </c>
      <c r="AP21" s="27">
        <f t="shared" si="8"/>
        <v>13.220874576264585</v>
      </c>
      <c r="AQ21" s="27">
        <f t="shared" si="9"/>
        <v>0.77445544513914921</v>
      </c>
      <c r="AR21" s="27">
        <f t="shared" si="9"/>
        <v>3.1488847769393984</v>
      </c>
      <c r="AS21" s="27">
        <f t="shared" si="9"/>
        <v>2.0182804572644981</v>
      </c>
      <c r="AT21" s="27">
        <f t="shared" si="9"/>
        <v>6.1214624283250991</v>
      </c>
      <c r="AU21" s="27">
        <f t="shared" si="9"/>
        <v>0.18239370650100001</v>
      </c>
      <c r="AV21" s="27">
        <f t="shared" si="9"/>
        <v>1.727708773386514</v>
      </c>
      <c r="AW21" s="27">
        <f t="shared" si="9"/>
        <v>0.27901443267573495</v>
      </c>
      <c r="AX21" s="27">
        <f t="shared" si="9"/>
        <v>2.4187103364208772E-2</v>
      </c>
      <c r="AY21" s="27">
        <f t="shared" si="9"/>
        <v>1.408170801431061</v>
      </c>
      <c r="BA21" s="27">
        <f t="shared" si="11"/>
        <v>14.977937729899587</v>
      </c>
      <c r="BB21" s="27">
        <f t="shared" si="12"/>
        <v>0.68360401076113253</v>
      </c>
      <c r="BC21" s="27">
        <f t="shared" si="12"/>
        <v>2.779488834962847</v>
      </c>
      <c r="BD21" s="27">
        <f t="shared" si="12"/>
        <v>1.7815158045391841</v>
      </c>
      <c r="BE21" s="27">
        <f t="shared" si="12"/>
        <v>5.4033531483205559</v>
      </c>
      <c r="BF21" s="27">
        <f t="shared" si="12"/>
        <v>0.16099708522195211</v>
      </c>
      <c r="BG21" s="27">
        <f t="shared" si="12"/>
        <v>1.5250311097005855</v>
      </c>
      <c r="BH21" s="27">
        <f t="shared" si="12"/>
        <v>0.24628322576143072</v>
      </c>
      <c r="BI21" s="27">
        <f t="shared" si="12"/>
        <v>2.1349712203903998E-2</v>
      </c>
      <c r="BJ21" s="27">
        <f t="shared" si="12"/>
        <v>1.2429781645114939</v>
      </c>
      <c r="BK21" s="27"/>
      <c r="BL21" s="27">
        <f t="shared" si="14"/>
        <v>45.231500877679345</v>
      </c>
      <c r="BM21" s="27"/>
      <c r="BN21" s="27"/>
      <c r="BO21" s="27">
        <f t="shared" si="15"/>
        <v>0.77445544513914921</v>
      </c>
      <c r="BP21" s="27">
        <f t="shared" si="15"/>
        <v>3.1488847769393984</v>
      </c>
      <c r="BQ21" s="27">
        <f t="shared" si="15"/>
        <v>2.0182804572644981</v>
      </c>
      <c r="BR21" s="27">
        <f t="shared" si="15"/>
        <v>6.1214624283250991</v>
      </c>
      <c r="BS21" s="27">
        <f t="shared" si="15"/>
        <v>0.18239370650100001</v>
      </c>
      <c r="BT21" s="27">
        <f t="shared" si="15"/>
        <v>1.727708773386514</v>
      </c>
      <c r="BU21" s="27">
        <f t="shared" si="15"/>
        <v>0.27901443267573495</v>
      </c>
      <c r="BV21" s="27">
        <f t="shared" si="15"/>
        <v>2.4187103364208772E-2</v>
      </c>
      <c r="BW21" s="27">
        <f t="shared" si="17"/>
        <v>0.63967167911040579</v>
      </c>
      <c r="BX21" s="27">
        <f t="shared" si="18"/>
        <v>0.7684991223206552</v>
      </c>
      <c r="BY21" s="27"/>
      <c r="BZ21" s="27">
        <f t="shared" si="19"/>
        <v>6.1214624283250991</v>
      </c>
      <c r="CA21" s="27">
        <f t="shared" si="20"/>
        <v>1.8785375716749009</v>
      </c>
      <c r="CB21" s="27">
        <f t="shared" si="21"/>
        <v>-0.13974288558959724</v>
      </c>
      <c r="CC21" s="27">
        <f t="shared" si="22"/>
        <v>7.8602571144104028</v>
      </c>
      <c r="CE21" s="27">
        <f t="shared" si="23"/>
        <v>0.13974288558959724</v>
      </c>
      <c r="CF21" s="27">
        <f t="shared" si="24"/>
        <v>0.41875731826533219</v>
      </c>
      <c r="CG21" s="27"/>
      <c r="CH21" s="27">
        <f t="shared" si="25"/>
        <v>0.7684991223206552</v>
      </c>
      <c r="CI21" s="27">
        <f t="shared" si="26"/>
        <v>3.1488847769393984</v>
      </c>
      <c r="CJ21" s="27">
        <f t="shared" si="27"/>
        <v>0.49992879352080782</v>
      </c>
      <c r="CK21" s="27">
        <f t="shared" si="28"/>
        <v>2.4187103364208772E-2</v>
      </c>
      <c r="CL21" s="27">
        <f t="shared" si="29"/>
        <v>5</v>
      </c>
      <c r="CM21" s="27"/>
      <c r="CN21" s="27">
        <f t="shared" si="30"/>
        <v>0.13974288558959796</v>
      </c>
      <c r="CO21" s="27">
        <f t="shared" si="31"/>
        <v>1.727708773386514</v>
      </c>
      <c r="CP21" s="27">
        <f t="shared" si="32"/>
        <v>0.13254834102388813</v>
      </c>
      <c r="CQ21" s="27">
        <f t="shared" si="33"/>
        <v>2</v>
      </c>
      <c r="CR21" s="27"/>
      <c r="CS21" s="27">
        <f t="shared" si="34"/>
        <v>0.64190710411526108</v>
      </c>
      <c r="CT21" s="27">
        <f t="shared" si="35"/>
        <v>0.18239370650100001</v>
      </c>
      <c r="CU21" s="27">
        <f t="shared" si="36"/>
        <v>0.82430081061626104</v>
      </c>
      <c r="CV21" s="27"/>
      <c r="CW21" s="27">
        <f t="shared" si="37"/>
        <v>6.1214624283250991</v>
      </c>
      <c r="CX21" s="27">
        <f t="shared" si="38"/>
        <v>0.83115688349082451</v>
      </c>
      <c r="CY21" s="27"/>
      <c r="CZ21" s="27">
        <f t="shared" si="39"/>
        <v>1.727708773386514</v>
      </c>
      <c r="DA21" s="27"/>
      <c r="DB21" s="27">
        <f t="shared" si="40"/>
        <v>0.82430081061626104</v>
      </c>
      <c r="DC21" s="27">
        <f t="shared" si="41"/>
        <v>1.8602571144104021</v>
      </c>
      <c r="DD21" s="27">
        <f t="shared" si="42"/>
        <v>0.13254834102388813</v>
      </c>
      <c r="DE21" s="27">
        <f t="shared" si="43"/>
        <v>0.27901443267573495</v>
      </c>
      <c r="DF21" s="27"/>
      <c r="DG21" s="27">
        <f t="shared" si="44"/>
        <v>7.0627621203199826</v>
      </c>
      <c r="DH21" s="27">
        <f t="shared" si="45"/>
        <v>2.0182804572644981</v>
      </c>
      <c r="DI21" s="27">
        <f t="shared" si="46"/>
        <v>2.8053147455032597</v>
      </c>
      <c r="DJ21" s="27">
        <f t="shared" si="47"/>
        <v>-1.6208419158600149</v>
      </c>
      <c r="DK21" s="27">
        <f t="shared" si="48"/>
        <v>0.10432064675291577</v>
      </c>
      <c r="DL21" s="27"/>
      <c r="DM21" s="27" t="str">
        <f t="shared" si="49"/>
        <v>ok</v>
      </c>
      <c r="DN21" s="27">
        <f t="shared" si="50"/>
        <v>6.923858628597114E-2</v>
      </c>
      <c r="DO21" s="27" t="str">
        <f t="shared" si="51"/>
        <v>Mg-Hst</v>
      </c>
      <c r="DP21" s="33">
        <f t="shared" si="52"/>
        <v>971.08335467908682</v>
      </c>
      <c r="DQ21" s="33">
        <f t="shared" si="53"/>
        <v>349.9065842623296</v>
      </c>
    </row>
    <row r="22" spans="1:121" s="4" customFormat="1">
      <c r="A22" s="3" t="s">
        <v>55</v>
      </c>
      <c r="B22" s="15" t="s">
        <v>88</v>
      </c>
      <c r="C22" s="21">
        <v>2.9</v>
      </c>
      <c r="D22" s="21">
        <v>15.1</v>
      </c>
      <c r="E22" s="21">
        <v>11.9</v>
      </c>
      <c r="F22" s="21">
        <v>42.6</v>
      </c>
      <c r="G22" s="21">
        <v>1</v>
      </c>
      <c r="H22" s="21">
        <v>11.5</v>
      </c>
      <c r="I22" s="21">
        <v>3.4</v>
      </c>
      <c r="J22" s="21">
        <v>0</v>
      </c>
      <c r="K22" s="21">
        <v>0.2</v>
      </c>
      <c r="L22" s="21">
        <v>11</v>
      </c>
      <c r="M22" s="21">
        <v>99.600000000000009</v>
      </c>
      <c r="P22" s="27">
        <f t="shared" si="0"/>
        <v>8.6917130223509105</v>
      </c>
      <c r="Q22" s="27">
        <v>9.3548387096774183E-2</v>
      </c>
      <c r="R22" s="27">
        <v>0.37468982630272951</v>
      </c>
      <c r="S22" s="27">
        <v>0.23342487249901919</v>
      </c>
      <c r="T22" s="27">
        <v>0.70893659510733897</v>
      </c>
      <c r="U22" s="27">
        <v>2.1272069772388855E-2</v>
      </c>
      <c r="V22" s="27">
        <v>0.20506419400855924</v>
      </c>
      <c r="W22" s="27">
        <v>4.2553191489361694E-2</v>
      </c>
      <c r="X22" s="27">
        <v>2.8208744710860366E-3</v>
      </c>
      <c r="Y22" s="27">
        <v>0.15309672929714685</v>
      </c>
      <c r="Z22" s="27">
        <f t="shared" si="1"/>
        <v>1.8354067400444045</v>
      </c>
      <c r="AA22" s="27">
        <f t="shared" si="2"/>
        <v>0.8130957343489561</v>
      </c>
      <c r="AB22" s="27">
        <f t="shared" si="2"/>
        <v>3.2566964426178346</v>
      </c>
      <c r="AC22" s="27">
        <f t="shared" si="2"/>
        <v>2.028862004040326</v>
      </c>
      <c r="AD22" s="27">
        <f t="shared" si="2"/>
        <v>6.1618734357155729</v>
      </c>
      <c r="AE22" s="27">
        <f t="shared" si="2"/>
        <v>0.18489072585302938</v>
      </c>
      <c r="AF22" s="27">
        <f t="shared" si="2"/>
        <v>1.7823591254820879</v>
      </c>
      <c r="AG22" s="27">
        <f t="shared" si="2"/>
        <v>0.36986012861067696</v>
      </c>
      <c r="AH22" s="27">
        <f t="shared" si="2"/>
        <v>2.4518231374755742E-2</v>
      </c>
      <c r="AI22" s="27">
        <f t="shared" si="2"/>
        <v>1.3306728357113433</v>
      </c>
      <c r="AJ22" s="27">
        <f t="shared" si="4"/>
        <v>15.952828663754584</v>
      </c>
      <c r="AL22" s="27">
        <f t="shared" si="5"/>
        <v>0.70992681099438237</v>
      </c>
      <c r="AM22" s="27">
        <f t="shared" si="6"/>
        <v>0.99798646020198545</v>
      </c>
      <c r="AN22" s="27">
        <f t="shared" si="7"/>
        <v>1.7803455856840733</v>
      </c>
      <c r="AP22" s="27">
        <f t="shared" si="8"/>
        <v>13.17248307807051</v>
      </c>
      <c r="AQ22" s="27">
        <f t="shared" si="9"/>
        <v>0.80244889926134921</v>
      </c>
      <c r="AR22" s="27">
        <f t="shared" si="9"/>
        <v>3.214052620383653</v>
      </c>
      <c r="AS22" s="27">
        <f t="shared" si="9"/>
        <v>2.0022956868651107</v>
      </c>
      <c r="AT22" s="27">
        <f t="shared" si="9"/>
        <v>6.0811886558928148</v>
      </c>
      <c r="AU22" s="27">
        <f t="shared" si="9"/>
        <v>0.18246973041027095</v>
      </c>
      <c r="AV22" s="27">
        <f t="shared" si="9"/>
        <v>1.7590205653664164</v>
      </c>
      <c r="AW22" s="27">
        <f t="shared" si="9"/>
        <v>0.36501710751433342</v>
      </c>
      <c r="AX22" s="27">
        <f t="shared" si="9"/>
        <v>2.4197184842275985E-2</v>
      </c>
      <c r="AY22" s="27">
        <f t="shared" si="9"/>
        <v>1.3132487445018122</v>
      </c>
      <c r="BA22" s="27">
        <f t="shared" si="11"/>
        <v>14.954842203552598</v>
      </c>
      <c r="BB22" s="27">
        <f t="shared" si="12"/>
        <v>0.70681083776500264</v>
      </c>
      <c r="BC22" s="27">
        <f t="shared" si="12"/>
        <v>2.8309930106768006</v>
      </c>
      <c r="BD22" s="27">
        <f t="shared" si="12"/>
        <v>1.7636565931975314</v>
      </c>
      <c r="BE22" s="27">
        <f t="shared" si="12"/>
        <v>5.3564159069009269</v>
      </c>
      <c r="BF22" s="27">
        <f t="shared" si="12"/>
        <v>0.16072248729701741</v>
      </c>
      <c r="BG22" s="27">
        <f t="shared" si="12"/>
        <v>1.5493756681540132</v>
      </c>
      <c r="BH22" s="27">
        <f t="shared" si="12"/>
        <v>0.32151336714182066</v>
      </c>
      <c r="BI22" s="27">
        <f t="shared" si="12"/>
        <v>2.1313297962856942E-2</v>
      </c>
      <c r="BJ22" s="27">
        <f t="shared" si="12"/>
        <v>1.1567321559660495</v>
      </c>
      <c r="BK22" s="27"/>
      <c r="BL22" s="27">
        <f t="shared" si="14"/>
        <v>45.397666974083862</v>
      </c>
      <c r="BM22" s="27"/>
      <c r="BN22" s="27"/>
      <c r="BO22" s="27">
        <f t="shared" si="15"/>
        <v>0.80244889926134921</v>
      </c>
      <c r="BP22" s="27">
        <f t="shared" si="15"/>
        <v>3.214052620383653</v>
      </c>
      <c r="BQ22" s="27">
        <f t="shared" si="15"/>
        <v>2.0022956868651107</v>
      </c>
      <c r="BR22" s="27">
        <f t="shared" si="15"/>
        <v>6.0811886558928148</v>
      </c>
      <c r="BS22" s="27">
        <f t="shared" si="15"/>
        <v>0.18246973041027095</v>
      </c>
      <c r="BT22" s="27">
        <f t="shared" si="15"/>
        <v>1.7590205653664164</v>
      </c>
      <c r="BU22" s="27">
        <f t="shared" si="15"/>
        <v>0.36501710751433342</v>
      </c>
      <c r="BV22" s="27">
        <f t="shared" si="15"/>
        <v>2.4197184842275985E-2</v>
      </c>
      <c r="BW22" s="27">
        <f t="shared" si="17"/>
        <v>0.71091571858567382</v>
      </c>
      <c r="BX22" s="27">
        <f t="shared" si="18"/>
        <v>0.60233302591613835</v>
      </c>
      <c r="BY22" s="27"/>
      <c r="BZ22" s="27">
        <f t="shared" si="19"/>
        <v>6.0811886558928148</v>
      </c>
      <c r="CA22" s="27">
        <f t="shared" si="20"/>
        <v>1.9188113441071852</v>
      </c>
      <c r="CB22" s="27">
        <f t="shared" si="21"/>
        <v>-8.3484342757925489E-2</v>
      </c>
      <c r="CC22" s="27">
        <f t="shared" si="22"/>
        <v>7.9165156572420745</v>
      </c>
      <c r="CE22" s="27">
        <f t="shared" si="23"/>
        <v>8.3484342757925489E-2</v>
      </c>
      <c r="CF22" s="27">
        <f t="shared" si="24"/>
        <v>0.44850145027225891</v>
      </c>
      <c r="CG22" s="27"/>
      <c r="CH22" s="27">
        <f t="shared" si="25"/>
        <v>0.60233302591613835</v>
      </c>
      <c r="CI22" s="27">
        <f t="shared" si="26"/>
        <v>3.214052620383653</v>
      </c>
      <c r="CJ22" s="27">
        <f t="shared" si="27"/>
        <v>0.62743137582774833</v>
      </c>
      <c r="CK22" s="27">
        <f t="shared" si="28"/>
        <v>2.4197184842275985E-2</v>
      </c>
      <c r="CL22" s="27">
        <f t="shared" si="29"/>
        <v>4.9999999999999991</v>
      </c>
      <c r="CM22" s="27"/>
      <c r="CN22" s="27">
        <f t="shared" si="30"/>
        <v>8.3484342757925489E-2</v>
      </c>
      <c r="CO22" s="27">
        <f t="shared" si="31"/>
        <v>1.7590205653664164</v>
      </c>
      <c r="CP22" s="27">
        <f t="shared" si="32"/>
        <v>0.15749509187565813</v>
      </c>
      <c r="CQ22" s="27">
        <f t="shared" si="33"/>
        <v>2</v>
      </c>
      <c r="CR22" s="27"/>
      <c r="CS22" s="27">
        <f t="shared" si="34"/>
        <v>0.64495380738569108</v>
      </c>
      <c r="CT22" s="27">
        <f t="shared" si="35"/>
        <v>0.18246973041027095</v>
      </c>
      <c r="CU22" s="27">
        <f t="shared" si="36"/>
        <v>0.82742353779596201</v>
      </c>
      <c r="CV22" s="27"/>
      <c r="CW22" s="27">
        <f t="shared" si="37"/>
        <v>6.0811886558928148</v>
      </c>
      <c r="CX22" s="27">
        <f t="shared" si="38"/>
        <v>0.81887351509888706</v>
      </c>
      <c r="CY22" s="27"/>
      <c r="CZ22" s="27">
        <f t="shared" si="39"/>
        <v>1.7590205653664164</v>
      </c>
      <c r="DA22" s="27"/>
      <c r="DB22" s="27">
        <f t="shared" si="40"/>
        <v>0.82742353779596201</v>
      </c>
      <c r="DC22" s="27">
        <f t="shared" si="41"/>
        <v>1.9165156572420745</v>
      </c>
      <c r="DD22" s="27">
        <f t="shared" si="42"/>
        <v>0.15749509187565813</v>
      </c>
      <c r="DE22" s="27">
        <f t="shared" si="43"/>
        <v>0.36501710751433342</v>
      </c>
      <c r="DF22" s="27"/>
      <c r="DG22" s="27">
        <f t="shared" si="44"/>
        <v>6.9708329818136194</v>
      </c>
      <c r="DH22" s="27">
        <f t="shared" si="45"/>
        <v>2.0022956868651107</v>
      </c>
      <c r="DI22" s="27">
        <f t="shared" si="46"/>
        <v>2.8182153600551252</v>
      </c>
      <c r="DJ22" s="27">
        <f t="shared" si="47"/>
        <v>-1.7045457408638092</v>
      </c>
      <c r="DK22" s="27">
        <f t="shared" si="48"/>
        <v>0.14506447301386227</v>
      </c>
      <c r="DL22" s="27"/>
      <c r="DM22" s="27" t="str">
        <f t="shared" si="49"/>
        <v>ok</v>
      </c>
      <c r="DN22" s="27">
        <f t="shared" si="50"/>
        <v>4.169431283579926E-2</v>
      </c>
      <c r="DO22" s="27" t="str">
        <f t="shared" si="51"/>
        <v>Mg-Hst</v>
      </c>
      <c r="DP22" s="33">
        <f t="shared" si="52"/>
        <v>985.00942408400033</v>
      </c>
      <c r="DQ22" s="33">
        <f t="shared" si="53"/>
        <v>341.95533082754645</v>
      </c>
    </row>
    <row r="23" spans="1:121" s="4" customFormat="1">
      <c r="A23" s="3" t="s">
        <v>56</v>
      </c>
      <c r="B23" s="15" t="s">
        <v>88</v>
      </c>
      <c r="C23" s="21">
        <v>2.8</v>
      </c>
      <c r="D23" s="21">
        <v>14.9</v>
      </c>
      <c r="E23" s="21">
        <v>12.3</v>
      </c>
      <c r="F23" s="21">
        <v>42.5</v>
      </c>
      <c r="G23" s="21">
        <v>1</v>
      </c>
      <c r="H23" s="21">
        <v>11.4</v>
      </c>
      <c r="I23" s="21">
        <v>3</v>
      </c>
      <c r="J23" s="21">
        <v>0</v>
      </c>
      <c r="K23" s="21">
        <v>0.2</v>
      </c>
      <c r="L23" s="21">
        <v>11.9</v>
      </c>
      <c r="M23" s="21">
        <v>100.00000000000001</v>
      </c>
      <c r="P23" s="27">
        <f t="shared" si="0"/>
        <v>8.6831954946133258</v>
      </c>
      <c r="Q23" s="27">
        <v>9.0322580645161285E-2</v>
      </c>
      <c r="R23" s="27">
        <v>0.36972704714640203</v>
      </c>
      <c r="S23" s="27">
        <v>0.24127108670066694</v>
      </c>
      <c r="T23" s="27">
        <v>0.70727242469628893</v>
      </c>
      <c r="U23" s="27">
        <v>2.1272069772388855E-2</v>
      </c>
      <c r="V23" s="27">
        <v>0.20328102710413695</v>
      </c>
      <c r="W23" s="27">
        <v>3.7546933667083851E-2</v>
      </c>
      <c r="X23" s="27">
        <v>2.8208744710860366E-3</v>
      </c>
      <c r="Y23" s="27">
        <v>0.16562282533054976</v>
      </c>
      <c r="Z23" s="27">
        <f t="shared" si="1"/>
        <v>1.8391368695337649</v>
      </c>
      <c r="AA23" s="27">
        <f t="shared" si="2"/>
        <v>0.78428862531991328</v>
      </c>
      <c r="AB23" s="27">
        <f t="shared" si="2"/>
        <v>3.2104122300183269</v>
      </c>
      <c r="AC23" s="27">
        <f t="shared" si="2"/>
        <v>2.0950040130196923</v>
      </c>
      <c r="AD23" s="27">
        <f t="shared" si="2"/>
        <v>6.1413847315870589</v>
      </c>
      <c r="AE23" s="27">
        <f t="shared" si="2"/>
        <v>0.18470954040870721</v>
      </c>
      <c r="AF23" s="27">
        <f t="shared" si="2"/>
        <v>1.7651288986910114</v>
      </c>
      <c r="AG23" s="27">
        <f t="shared" si="2"/>
        <v>0.32602736525456788</v>
      </c>
      <c r="AH23" s="27">
        <f t="shared" si="2"/>
        <v>2.4494204498204022E-2</v>
      </c>
      <c r="AI23" s="27">
        <f t="shared" si="2"/>
        <v>1.4381353707153595</v>
      </c>
      <c r="AJ23" s="27">
        <f t="shared" si="4"/>
        <v>15.969584979512842</v>
      </c>
      <c r="AL23" s="27">
        <f t="shared" si="5"/>
        <v>0.69062694539507852</v>
      </c>
      <c r="AM23" s="27">
        <f t="shared" si="6"/>
        <v>0.96899816572862052</v>
      </c>
      <c r="AN23" s="27">
        <f t="shared" si="7"/>
        <v>1.7341270644196318</v>
      </c>
      <c r="AP23" s="27">
        <f t="shared" si="8"/>
        <v>13.23545791509321</v>
      </c>
      <c r="AQ23" s="27">
        <f t="shared" si="9"/>
        <v>0.77033618289337968</v>
      </c>
      <c r="AR23" s="27">
        <f t="shared" si="9"/>
        <v>3.1532992101954282</v>
      </c>
      <c r="AS23" s="27">
        <f t="shared" si="9"/>
        <v>2.0577340311133616</v>
      </c>
      <c r="AT23" s="27">
        <f t="shared" si="9"/>
        <v>6.0321299061052933</v>
      </c>
      <c r="AU23" s="27">
        <f t="shared" si="9"/>
        <v>0.18142356998279066</v>
      </c>
      <c r="AV23" s="27">
        <f t="shared" si="9"/>
        <v>1.7337273731055149</v>
      </c>
      <c r="AW23" s="27">
        <f t="shared" si="9"/>
        <v>0.32022736013357905</v>
      </c>
      <c r="AX23" s="27">
        <f t="shared" si="9"/>
        <v>2.4058454231004202E-2</v>
      </c>
      <c r="AY23" s="27">
        <f t="shared" si="9"/>
        <v>1.4125510382213331</v>
      </c>
      <c r="BA23" s="27">
        <f t="shared" si="11"/>
        <v>15.000586813784222</v>
      </c>
      <c r="BB23" s="27">
        <f t="shared" si="12"/>
        <v>0.67969021850464351</v>
      </c>
      <c r="BC23" s="27">
        <f t="shared" si="12"/>
        <v>2.7822484219008761</v>
      </c>
      <c r="BD23" s="27">
        <f t="shared" si="12"/>
        <v>1.8155991167111796</v>
      </c>
      <c r="BE23" s="27">
        <f t="shared" si="12"/>
        <v>5.3223252197885786</v>
      </c>
      <c r="BF23" s="27">
        <f t="shared" si="12"/>
        <v>0.16007533939316826</v>
      </c>
      <c r="BG23" s="27">
        <f t="shared" si="12"/>
        <v>1.529718534870727</v>
      </c>
      <c r="BH23" s="27">
        <f t="shared" si="12"/>
        <v>0.28254599642826678</v>
      </c>
      <c r="BI23" s="27">
        <f t="shared" si="12"/>
        <v>2.1227480126580649E-2</v>
      </c>
      <c r="BJ23" s="27">
        <f t="shared" si="12"/>
        <v>1.2463352301737898</v>
      </c>
      <c r="BK23" s="27"/>
      <c r="BL23" s="27">
        <f t="shared" si="14"/>
        <v>45.181663062678304</v>
      </c>
      <c r="BM23" s="27"/>
      <c r="BN23" s="27"/>
      <c r="BO23" s="27">
        <f t="shared" si="15"/>
        <v>0.77033618289337968</v>
      </c>
      <c r="BP23" s="27">
        <f t="shared" si="15"/>
        <v>3.1532992101954282</v>
      </c>
      <c r="BQ23" s="27">
        <f t="shared" si="15"/>
        <v>2.0577340311133616</v>
      </c>
      <c r="BR23" s="27">
        <f t="shared" si="15"/>
        <v>6.0321299061052933</v>
      </c>
      <c r="BS23" s="27">
        <f t="shared" si="15"/>
        <v>0.18142356998279066</v>
      </c>
      <c r="BT23" s="27">
        <f t="shared" si="15"/>
        <v>1.7337273731055149</v>
      </c>
      <c r="BU23" s="27">
        <f t="shared" si="15"/>
        <v>0.32022736013357905</v>
      </c>
      <c r="BV23" s="27">
        <f t="shared" si="15"/>
        <v>2.4058454231004202E-2</v>
      </c>
      <c r="BW23" s="27">
        <f t="shared" si="17"/>
        <v>0.59421410089963689</v>
      </c>
      <c r="BX23" s="27">
        <f t="shared" si="18"/>
        <v>0.81833693732169621</v>
      </c>
      <c r="BY23" s="27"/>
      <c r="BZ23" s="27">
        <f t="shared" si="19"/>
        <v>6.0321299061052933</v>
      </c>
      <c r="CA23" s="27">
        <f t="shared" si="20"/>
        <v>1.9678700938947067</v>
      </c>
      <c r="CB23" s="27">
        <f t="shared" si="21"/>
        <v>-8.9863937218654932E-2</v>
      </c>
      <c r="CC23" s="27">
        <f t="shared" si="22"/>
        <v>7.9101360627813451</v>
      </c>
      <c r="CE23" s="27">
        <f t="shared" si="23"/>
        <v>8.9863937218654932E-2</v>
      </c>
      <c r="CF23" s="27">
        <f t="shared" si="24"/>
        <v>0.41009129735223399</v>
      </c>
      <c r="CG23" s="27"/>
      <c r="CH23" s="27">
        <f t="shared" si="25"/>
        <v>0.81833693732169621</v>
      </c>
      <c r="CI23" s="27">
        <f t="shared" si="26"/>
        <v>3.1532992101954282</v>
      </c>
      <c r="CJ23" s="27">
        <f t="shared" si="27"/>
        <v>0.50435016368098251</v>
      </c>
      <c r="CK23" s="27">
        <f t="shared" si="28"/>
        <v>2.4058454231004202E-2</v>
      </c>
      <c r="CL23" s="27">
        <f t="shared" si="29"/>
        <v>4.9999999999999991</v>
      </c>
      <c r="CM23" s="27"/>
      <c r="CN23" s="27">
        <f t="shared" si="30"/>
        <v>8.9863937218654377E-2</v>
      </c>
      <c r="CO23" s="27">
        <f t="shared" si="31"/>
        <v>1.7337273731055149</v>
      </c>
      <c r="CP23" s="27">
        <f t="shared" si="32"/>
        <v>0.17640868967583057</v>
      </c>
      <c r="CQ23" s="27">
        <f t="shared" si="33"/>
        <v>2</v>
      </c>
      <c r="CR23" s="27"/>
      <c r="CS23" s="27">
        <f t="shared" si="34"/>
        <v>0.59392749321754912</v>
      </c>
      <c r="CT23" s="27">
        <f t="shared" si="35"/>
        <v>0.18142356998279066</v>
      </c>
      <c r="CU23" s="27">
        <f t="shared" si="36"/>
        <v>0.77535106320033975</v>
      </c>
      <c r="CV23" s="27"/>
      <c r="CW23" s="27">
        <f t="shared" si="37"/>
        <v>6.0321299061052933</v>
      </c>
      <c r="CX23" s="27">
        <f t="shared" si="38"/>
        <v>0.84143776110404234</v>
      </c>
      <c r="CY23" s="27"/>
      <c r="CZ23" s="27">
        <f t="shared" si="39"/>
        <v>1.7337273731055149</v>
      </c>
      <c r="DA23" s="27"/>
      <c r="DB23" s="27">
        <f t="shared" si="40"/>
        <v>0.77535106320033975</v>
      </c>
      <c r="DC23" s="27">
        <f t="shared" si="41"/>
        <v>1.9101360627813455</v>
      </c>
      <c r="DD23" s="27">
        <f t="shared" si="42"/>
        <v>0.17640868967583057</v>
      </c>
      <c r="DE23" s="27">
        <f t="shared" si="43"/>
        <v>0.32022736013357905</v>
      </c>
      <c r="DF23" s="27"/>
      <c r="DG23" s="27">
        <f t="shared" si="44"/>
        <v>6.9758518524010071</v>
      </c>
      <c r="DH23" s="27">
        <f t="shared" si="45"/>
        <v>2.0577340311133616</v>
      </c>
      <c r="DI23" s="27">
        <f t="shared" si="46"/>
        <v>2.8637384903114032</v>
      </c>
      <c r="DJ23" s="27">
        <f t="shared" si="47"/>
        <v>-1.6247296676009741</v>
      </c>
      <c r="DK23" s="27">
        <f t="shared" si="48"/>
        <v>0.14758398350218263</v>
      </c>
      <c r="DL23" s="27"/>
      <c r="DM23" s="27" t="str">
        <f t="shared" si="49"/>
        <v>ok</v>
      </c>
      <c r="DN23" s="27">
        <f t="shared" si="50"/>
        <v>4.3671308274001265E-2</v>
      </c>
      <c r="DO23" s="27" t="str">
        <f t="shared" si="51"/>
        <v>Mg-Hst</v>
      </c>
      <c r="DP23" s="33">
        <f t="shared" si="52"/>
        <v>984.24913043532865</v>
      </c>
      <c r="DQ23" s="33">
        <f t="shared" si="53"/>
        <v>370.33220566052086</v>
      </c>
    </row>
    <row r="24" spans="1:121" s="4" customFormat="1">
      <c r="A24" s="3" t="s">
        <v>57</v>
      </c>
      <c r="B24" s="15" t="s">
        <v>88</v>
      </c>
      <c r="C24" s="21">
        <v>2.8</v>
      </c>
      <c r="D24" s="21">
        <v>14.3</v>
      </c>
      <c r="E24" s="21">
        <v>12.6</v>
      </c>
      <c r="F24" s="21">
        <v>41.9</v>
      </c>
      <c r="G24" s="21">
        <v>1.1000000000000001</v>
      </c>
      <c r="H24" s="21">
        <v>11.5</v>
      </c>
      <c r="I24" s="21">
        <v>3.5</v>
      </c>
      <c r="J24" s="21">
        <v>0</v>
      </c>
      <c r="K24" s="21">
        <v>0.2</v>
      </c>
      <c r="L24" s="21">
        <v>12.1</v>
      </c>
      <c r="M24" s="21">
        <v>99.999999999999986</v>
      </c>
      <c r="P24" s="27">
        <f t="shared" si="0"/>
        <v>8.7091223496844332</v>
      </c>
      <c r="Q24" s="27">
        <v>9.0322580645161285E-2</v>
      </c>
      <c r="R24" s="27">
        <v>0.35483870967741937</v>
      </c>
      <c r="S24" s="27">
        <v>0.24715574735190268</v>
      </c>
      <c r="T24" s="27">
        <v>0.69728740222998831</v>
      </c>
      <c r="U24" s="27">
        <v>2.3399276749627742E-2</v>
      </c>
      <c r="V24" s="27">
        <v>0.20506419400855924</v>
      </c>
      <c r="W24" s="27">
        <v>4.3804755944931155E-2</v>
      </c>
      <c r="X24" s="27">
        <v>2.8208744710860366E-3</v>
      </c>
      <c r="Y24" s="27">
        <v>0.16840640222686154</v>
      </c>
      <c r="Z24" s="27">
        <f t="shared" si="1"/>
        <v>1.8330999433055375</v>
      </c>
      <c r="AA24" s="27">
        <f t="shared" si="2"/>
        <v>0.78663040577794874</v>
      </c>
      <c r="AB24" s="27">
        <f t="shared" si="2"/>
        <v>3.0903337369847992</v>
      </c>
      <c r="AC24" s="27">
        <f t="shared" si="2"/>
        <v>2.1525096431154149</v>
      </c>
      <c r="AD24" s="27">
        <f t="shared" si="2"/>
        <v>6.0727612989145898</v>
      </c>
      <c r="AE24" s="27">
        <f t="shared" si="2"/>
        <v>0.20378716410663428</v>
      </c>
      <c r="AF24" s="27">
        <f t="shared" si="2"/>
        <v>1.7859291551599679</v>
      </c>
      <c r="AG24" s="27">
        <f t="shared" si="2"/>
        <v>0.38150097902247199</v>
      </c>
      <c r="AH24" s="27">
        <f t="shared" si="2"/>
        <v>2.4567340901789657E-2</v>
      </c>
      <c r="AI24" s="27">
        <f t="shared" si="2"/>
        <v>1.4666719614639061</v>
      </c>
      <c r="AJ24" s="27">
        <f t="shared" si="4"/>
        <v>15.964691685447523</v>
      </c>
      <c r="AL24" s="27">
        <f t="shared" si="5"/>
        <v>0.67815007078810763</v>
      </c>
      <c r="AM24" s="27">
        <f t="shared" si="6"/>
        <v>0.99041756988458296</v>
      </c>
      <c r="AN24" s="27">
        <f t="shared" si="7"/>
        <v>1.7763467250445508</v>
      </c>
      <c r="AP24" s="27">
        <f t="shared" si="8"/>
        <v>13.188344960402972</v>
      </c>
      <c r="AQ24" s="27">
        <f t="shared" si="9"/>
        <v>0.77539640537282928</v>
      </c>
      <c r="AR24" s="27">
        <f t="shared" si="9"/>
        <v>3.0462001639646874</v>
      </c>
      <c r="AS24" s="27">
        <f t="shared" si="9"/>
        <v>2.1217692928503276</v>
      </c>
      <c r="AT24" s="27">
        <f t="shared" si="9"/>
        <v>5.9860351790098658</v>
      </c>
      <c r="AU24" s="27">
        <f t="shared" si="9"/>
        <v>0.20087684552840951</v>
      </c>
      <c r="AV24" s="27">
        <f t="shared" si="9"/>
        <v>1.7604240021615405</v>
      </c>
      <c r="AW24" s="27">
        <f t="shared" si="9"/>
        <v>0.37605269972712307</v>
      </c>
      <c r="AX24" s="27">
        <f t="shared" si="9"/>
        <v>2.4216490596975331E-2</v>
      </c>
      <c r="AY24" s="27">
        <f t="shared" si="9"/>
        <v>1.4457261738510208</v>
      </c>
      <c r="BA24" s="27">
        <f t="shared" si="11"/>
        <v>14.97427411556294</v>
      </c>
      <c r="BB24" s="27">
        <f t="shared" si="12"/>
        <v>0.68291759561721443</v>
      </c>
      <c r="BC24" s="27">
        <f t="shared" si="12"/>
        <v>2.6828905542104859</v>
      </c>
      <c r="BD24" s="27">
        <f t="shared" si="12"/>
        <v>1.8687133108788039</v>
      </c>
      <c r="BE24" s="27">
        <f t="shared" si="12"/>
        <v>5.2721017577633535</v>
      </c>
      <c r="BF24" s="27">
        <f t="shared" si="12"/>
        <v>0.17691896868863022</v>
      </c>
      <c r="BG24" s="27">
        <f t="shared" si="12"/>
        <v>1.5504644056802592</v>
      </c>
      <c r="BH24" s="27">
        <f t="shared" si="12"/>
        <v>0.33120221314351767</v>
      </c>
      <c r="BI24" s="27">
        <f t="shared" si="12"/>
        <v>2.132827469689064E-2</v>
      </c>
      <c r="BJ24" s="27">
        <f t="shared" si="12"/>
        <v>1.2732994836266887</v>
      </c>
      <c r="BK24" s="27"/>
      <c r="BL24" s="27">
        <f t="shared" si="14"/>
        <v>45.343066305548625</v>
      </c>
      <c r="BM24" s="27"/>
      <c r="BN24" s="27"/>
      <c r="BO24" s="27">
        <f t="shared" si="15"/>
        <v>0.77539640537282928</v>
      </c>
      <c r="BP24" s="27">
        <f t="shared" si="15"/>
        <v>3.0462001639646874</v>
      </c>
      <c r="BQ24" s="27">
        <f t="shared" si="15"/>
        <v>2.1217692928503276</v>
      </c>
      <c r="BR24" s="27">
        <f t="shared" si="15"/>
        <v>5.9860351790098658</v>
      </c>
      <c r="BS24" s="27">
        <f t="shared" si="15"/>
        <v>0.20087684552840951</v>
      </c>
      <c r="BT24" s="27">
        <f t="shared" si="15"/>
        <v>1.7604240021615405</v>
      </c>
      <c r="BU24" s="27">
        <f t="shared" si="15"/>
        <v>0.37605269972712307</v>
      </c>
      <c r="BV24" s="27">
        <f t="shared" si="15"/>
        <v>2.4216490596975331E-2</v>
      </c>
      <c r="BW24" s="27">
        <f t="shared" si="17"/>
        <v>0.7887924793996457</v>
      </c>
      <c r="BX24" s="27">
        <f t="shared" si="18"/>
        <v>0.65693369445137506</v>
      </c>
      <c r="BY24" s="27"/>
      <c r="BZ24" s="27">
        <f t="shared" si="19"/>
        <v>5.9860351790098658</v>
      </c>
      <c r="CA24" s="27">
        <f t="shared" si="20"/>
        <v>2.0139648209901342</v>
      </c>
      <c r="CB24" s="27">
        <f t="shared" si="21"/>
        <v>-0.10780447186019337</v>
      </c>
      <c r="CC24" s="27">
        <f t="shared" si="22"/>
        <v>7.8921955281398066</v>
      </c>
      <c r="CE24" s="27">
        <f t="shared" si="23"/>
        <v>0.10780447186019337</v>
      </c>
      <c r="CF24" s="27">
        <f t="shared" si="24"/>
        <v>0.48385717158731645</v>
      </c>
      <c r="CG24" s="27"/>
      <c r="CH24" s="27">
        <f t="shared" si="25"/>
        <v>0.65693369445137506</v>
      </c>
      <c r="CI24" s="27">
        <f t="shared" si="26"/>
        <v>3.0462001639646874</v>
      </c>
      <c r="CJ24" s="27">
        <f t="shared" si="27"/>
        <v>0.68098800753945254</v>
      </c>
      <c r="CK24" s="27">
        <f t="shared" si="28"/>
        <v>2.4216490596975331E-2</v>
      </c>
      <c r="CL24" s="27">
        <f t="shared" si="29"/>
        <v>5</v>
      </c>
      <c r="CM24" s="27"/>
      <c r="CN24" s="27">
        <f t="shared" si="30"/>
        <v>0.10780447186019315</v>
      </c>
      <c r="CO24" s="27">
        <f t="shared" si="31"/>
        <v>1.7604240021615405</v>
      </c>
      <c r="CP24" s="27">
        <f t="shared" si="32"/>
        <v>0.13177152597826636</v>
      </c>
      <c r="CQ24" s="27">
        <f t="shared" si="33"/>
        <v>2</v>
      </c>
      <c r="CR24" s="27"/>
      <c r="CS24" s="27">
        <f t="shared" si="34"/>
        <v>0.64362487939456292</v>
      </c>
      <c r="CT24" s="27">
        <f t="shared" si="35"/>
        <v>0.20087684552840951</v>
      </c>
      <c r="CU24" s="27">
        <f t="shared" si="36"/>
        <v>0.84450172492297249</v>
      </c>
      <c r="CV24" s="27"/>
      <c r="CW24" s="27">
        <f t="shared" si="37"/>
        <v>5.9860351790098658</v>
      </c>
      <c r="CX24" s="27">
        <f t="shared" si="38"/>
        <v>0.79431708147746016</v>
      </c>
      <c r="CY24" s="27"/>
      <c r="CZ24" s="27">
        <f t="shared" si="39"/>
        <v>1.7604240021615405</v>
      </c>
      <c r="DA24" s="27"/>
      <c r="DB24" s="27">
        <f t="shared" si="40"/>
        <v>0.84450172492297249</v>
      </c>
      <c r="DC24" s="27">
        <f t="shared" si="41"/>
        <v>1.8921955281398068</v>
      </c>
      <c r="DD24" s="27">
        <f t="shared" si="42"/>
        <v>0.13177152597826636</v>
      </c>
      <c r="DE24" s="27">
        <f t="shared" si="43"/>
        <v>0.37605269972712307</v>
      </c>
      <c r="DF24" s="27"/>
      <c r="DG24" s="27">
        <f t="shared" si="44"/>
        <v>6.8878579813141174</v>
      </c>
      <c r="DH24" s="27">
        <f t="shared" si="45"/>
        <v>2.1217692928503276</v>
      </c>
      <c r="DI24" s="27">
        <f t="shared" si="46"/>
        <v>2.6221908837690022</v>
      </c>
      <c r="DJ24" s="27">
        <f t="shared" si="47"/>
        <v>-1.6316872323494607</v>
      </c>
      <c r="DK24" s="27">
        <f t="shared" si="48"/>
        <v>0.19606719199035166</v>
      </c>
      <c r="DL24" s="27"/>
      <c r="DM24" s="27" t="str">
        <f t="shared" si="49"/>
        <v>ok</v>
      </c>
      <c r="DN24" s="27">
        <f t="shared" si="50"/>
        <v>5.0808762396297932E-2</v>
      </c>
      <c r="DO24" s="27" t="str">
        <f t="shared" si="51"/>
        <v>Mg-Hst</v>
      </c>
      <c r="DP24" s="33">
        <f t="shared" si="52"/>
        <v>997.57905798466822</v>
      </c>
      <c r="DQ24" s="33">
        <f t="shared" si="53"/>
        <v>406.05278453604848</v>
      </c>
    </row>
    <row r="25" spans="1:121" s="4" customFormat="1">
      <c r="A25" s="3" t="s">
        <v>58</v>
      </c>
      <c r="B25" s="15" t="s">
        <v>88</v>
      </c>
      <c r="C25" s="21">
        <v>2.7</v>
      </c>
      <c r="D25" s="21">
        <v>14.9</v>
      </c>
      <c r="E25" s="21">
        <v>12.2</v>
      </c>
      <c r="F25" s="21">
        <v>42.3</v>
      </c>
      <c r="G25" s="21">
        <v>1</v>
      </c>
      <c r="H25" s="21">
        <v>11.4</v>
      </c>
      <c r="I25" s="21">
        <v>3.6</v>
      </c>
      <c r="J25" s="21">
        <v>0</v>
      </c>
      <c r="K25" s="21">
        <v>0.1</v>
      </c>
      <c r="L25" s="21">
        <v>11.3</v>
      </c>
      <c r="M25" s="21">
        <v>99.499999999999986</v>
      </c>
      <c r="P25" s="27">
        <f t="shared" si="0"/>
        <v>8.7027587039209902</v>
      </c>
      <c r="Q25" s="27">
        <v>8.7096774193548401E-2</v>
      </c>
      <c r="R25" s="27">
        <v>0.36972704714640203</v>
      </c>
      <c r="S25" s="27">
        <v>0.23930953315025497</v>
      </c>
      <c r="T25" s="27">
        <v>0.70394408387418861</v>
      </c>
      <c r="U25" s="27">
        <v>2.1272069772388855E-2</v>
      </c>
      <c r="V25" s="27">
        <v>0.20328102710413695</v>
      </c>
      <c r="W25" s="27">
        <v>4.5056320400500616E-2</v>
      </c>
      <c r="X25" s="27">
        <v>1.4104372355430183E-3</v>
      </c>
      <c r="Y25" s="27">
        <v>0.15727209464161451</v>
      </c>
      <c r="Z25" s="27">
        <f t="shared" si="1"/>
        <v>1.828369387518578</v>
      </c>
      <c r="AA25" s="27">
        <f t="shared" si="2"/>
        <v>0.75798220969634444</v>
      </c>
      <c r="AB25" s="27">
        <f t="shared" si="2"/>
        <v>3.2176452776283564</v>
      </c>
      <c r="AC25" s="27">
        <f t="shared" si="2"/>
        <v>2.0826531225546501</v>
      </c>
      <c r="AD25" s="27">
        <f t="shared" si="2"/>
        <v>6.1262555030097827</v>
      </c>
      <c r="AE25" s="27">
        <f t="shared" si="2"/>
        <v>0.18512569036207172</v>
      </c>
      <c r="AF25" s="27">
        <f t="shared" si="2"/>
        <v>1.7691057279725266</v>
      </c>
      <c r="AG25" s="27">
        <f t="shared" si="2"/>
        <v>0.39211428453210961</v>
      </c>
      <c r="AH25" s="27">
        <f t="shared" si="2"/>
        <v>1.2274694927956263E-2</v>
      </c>
      <c r="AI25" s="27">
        <f t="shared" si="2"/>
        <v>1.3687010905261965</v>
      </c>
      <c r="AJ25" s="27">
        <f t="shared" si="4"/>
        <v>15.911857601209993</v>
      </c>
      <c r="AL25" s="27">
        <f t="shared" si="5"/>
        <v>0.70157049192145238</v>
      </c>
      <c r="AM25" s="27">
        <f t="shared" si="6"/>
        <v>0.94310790005841616</v>
      </c>
      <c r="AN25" s="27">
        <f t="shared" si="7"/>
        <v>1.7122136280309428</v>
      </c>
      <c r="AP25" s="27">
        <f t="shared" si="8"/>
        <v>13.199643973179052</v>
      </c>
      <c r="AQ25" s="27">
        <f t="shared" si="9"/>
        <v>0.746517765636315</v>
      </c>
      <c r="AR25" s="27">
        <f t="shared" si="9"/>
        <v>3.1689785492823623</v>
      </c>
      <c r="AS25" s="27">
        <f t="shared" si="9"/>
        <v>2.0511530953580506</v>
      </c>
      <c r="AT25" s="27">
        <f t="shared" si="9"/>
        <v>6.0335961864542673</v>
      </c>
      <c r="AU25" s="27">
        <f t="shared" si="9"/>
        <v>0.18232567329824045</v>
      </c>
      <c r="AV25" s="27">
        <f t="shared" si="9"/>
        <v>1.7423480898707779</v>
      </c>
      <c r="AW25" s="27">
        <f t="shared" si="9"/>
        <v>0.38618357504757211</v>
      </c>
      <c r="AX25" s="27">
        <f t="shared" si="9"/>
        <v>1.2089040764104771E-2</v>
      </c>
      <c r="AY25" s="27">
        <f t="shared" si="9"/>
        <v>1.3479995530936426</v>
      </c>
      <c r="BA25" s="27">
        <f t="shared" si="11"/>
        <v>14.968749701151578</v>
      </c>
      <c r="BB25" s="27">
        <f t="shared" si="12"/>
        <v>0.6582893643611667</v>
      </c>
      <c r="BC25" s="27">
        <f t="shared" si="12"/>
        <v>2.7944477290545251</v>
      </c>
      <c r="BD25" s="27">
        <f t="shared" si="12"/>
        <v>1.8087342719831538</v>
      </c>
      <c r="BE25" s="27">
        <f t="shared" si="12"/>
        <v>5.3205059292961652</v>
      </c>
      <c r="BF25" s="27">
        <f t="shared" si="12"/>
        <v>0.16077722072684433</v>
      </c>
      <c r="BG25" s="27">
        <f t="shared" si="12"/>
        <v>1.5364258821078109</v>
      </c>
      <c r="BH25" s="27">
        <f t="shared" si="12"/>
        <v>0.34054184889772487</v>
      </c>
      <c r="BI25" s="27">
        <f t="shared" si="12"/>
        <v>1.0660278062579621E-2</v>
      </c>
      <c r="BJ25" s="27">
        <f t="shared" si="12"/>
        <v>1.1886840605980398</v>
      </c>
      <c r="BK25" s="27"/>
      <c r="BL25" s="27">
        <f t="shared" si="14"/>
        <v>45.304252237037844</v>
      </c>
      <c r="BM25" s="27"/>
      <c r="BN25" s="27"/>
      <c r="BO25" s="27">
        <f t="shared" si="15"/>
        <v>0.746517765636315</v>
      </c>
      <c r="BP25" s="27">
        <f t="shared" si="15"/>
        <v>3.1689785492823623</v>
      </c>
      <c r="BQ25" s="27">
        <f t="shared" si="15"/>
        <v>2.0511530953580506</v>
      </c>
      <c r="BR25" s="27">
        <f t="shared" si="15"/>
        <v>6.0335961864542673</v>
      </c>
      <c r="BS25" s="27">
        <f t="shared" si="15"/>
        <v>0.18232567329824045</v>
      </c>
      <c r="BT25" s="27">
        <f t="shared" si="15"/>
        <v>1.7423480898707779</v>
      </c>
      <c r="BU25" s="27">
        <f t="shared" si="15"/>
        <v>0.38618357504757211</v>
      </c>
      <c r="BV25" s="27">
        <f t="shared" si="15"/>
        <v>1.2089040764104771E-2</v>
      </c>
      <c r="BW25" s="27">
        <f t="shared" si="17"/>
        <v>0.65225179013148615</v>
      </c>
      <c r="BX25" s="27">
        <f t="shared" si="18"/>
        <v>0.69574776296215646</v>
      </c>
      <c r="BY25" s="27"/>
      <c r="BZ25" s="27">
        <f t="shared" si="19"/>
        <v>6.0335961864542673</v>
      </c>
      <c r="CA25" s="27">
        <f t="shared" si="20"/>
        <v>1.9664038135457327</v>
      </c>
      <c r="CB25" s="27">
        <f t="shared" si="21"/>
        <v>-8.4749281812317889E-2</v>
      </c>
      <c r="CC25" s="27">
        <f t="shared" si="22"/>
        <v>7.9152507181876821</v>
      </c>
      <c r="CE25" s="27">
        <f t="shared" si="23"/>
        <v>8.4749281812317889E-2</v>
      </c>
      <c r="CF25" s="27">
        <f t="shared" si="24"/>
        <v>0.47093285685989</v>
      </c>
      <c r="CG25" s="27"/>
      <c r="CH25" s="27">
        <f t="shared" si="25"/>
        <v>0.69574776296215646</v>
      </c>
      <c r="CI25" s="27">
        <f t="shared" si="26"/>
        <v>3.1689785492823623</v>
      </c>
      <c r="CJ25" s="27">
        <f t="shared" si="27"/>
        <v>0.56750250831916849</v>
      </c>
      <c r="CK25" s="27">
        <f t="shared" si="28"/>
        <v>1.2089040764104771E-2</v>
      </c>
      <c r="CL25" s="27">
        <f t="shared" si="29"/>
        <v>4.9999999999999991</v>
      </c>
      <c r="CM25" s="27"/>
      <c r="CN25" s="27">
        <f t="shared" si="30"/>
        <v>8.4749281812317667E-2</v>
      </c>
      <c r="CO25" s="27">
        <f t="shared" si="31"/>
        <v>1.7423480898707779</v>
      </c>
      <c r="CP25" s="27">
        <f t="shared" si="32"/>
        <v>0.17290262831690439</v>
      </c>
      <c r="CQ25" s="27">
        <f t="shared" si="33"/>
        <v>2</v>
      </c>
      <c r="CR25" s="27"/>
      <c r="CS25" s="27">
        <f t="shared" si="34"/>
        <v>0.57361513731941061</v>
      </c>
      <c r="CT25" s="27">
        <f t="shared" si="35"/>
        <v>0.18232567329824045</v>
      </c>
      <c r="CU25" s="27">
        <f t="shared" si="36"/>
        <v>0.75594081061765106</v>
      </c>
      <c r="CV25" s="27"/>
      <c r="CW25" s="27">
        <f t="shared" si="37"/>
        <v>6.0335961864542673</v>
      </c>
      <c r="CX25" s="27">
        <f t="shared" si="38"/>
        <v>0.82930843414387378</v>
      </c>
      <c r="CY25" s="27"/>
      <c r="CZ25" s="27">
        <f t="shared" si="39"/>
        <v>1.7423480898707779</v>
      </c>
      <c r="DA25" s="27"/>
      <c r="DB25" s="27">
        <f t="shared" si="40"/>
        <v>0.75594081061765106</v>
      </c>
      <c r="DC25" s="27">
        <f t="shared" si="41"/>
        <v>1.9152507181876823</v>
      </c>
      <c r="DD25" s="27">
        <f t="shared" si="42"/>
        <v>0.17290262831690439</v>
      </c>
      <c r="DE25" s="27">
        <f t="shared" si="43"/>
        <v>0.38618357504757211</v>
      </c>
      <c r="DF25" s="27"/>
      <c r="DG25" s="27">
        <f t="shared" si="44"/>
        <v>6.9506872078770892</v>
      </c>
      <c r="DH25" s="27">
        <f t="shared" si="45"/>
        <v>2.0511530953580506</v>
      </c>
      <c r="DI25" s="27">
        <f t="shared" si="46"/>
        <v>2.7894890969860628</v>
      </c>
      <c r="DJ25" s="27">
        <f t="shared" si="47"/>
        <v>-1.642442074299955</v>
      </c>
      <c r="DK25" s="27">
        <f t="shared" si="48"/>
        <v>0.19912690328420291</v>
      </c>
      <c r="DL25" s="27"/>
      <c r="DM25" s="27" t="str">
        <f t="shared" si="49"/>
        <v>ok</v>
      </c>
      <c r="DN25" s="27">
        <f t="shared" si="50"/>
        <v>4.1317872373404681E-2</v>
      </c>
      <c r="DO25" s="27" t="str">
        <f t="shared" si="51"/>
        <v>Mg-Hst</v>
      </c>
      <c r="DP25" s="33">
        <f t="shared" si="52"/>
        <v>988.06124694032337</v>
      </c>
      <c r="DQ25" s="33">
        <f t="shared" si="53"/>
        <v>366.84413968029446</v>
      </c>
    </row>
    <row r="26" spans="1:121" s="4" customFormat="1">
      <c r="A26" s="3" t="s">
        <v>59</v>
      </c>
      <c r="B26" s="15" t="s">
        <v>88</v>
      </c>
      <c r="C26" s="21">
        <v>2.9</v>
      </c>
      <c r="D26" s="21">
        <v>14.4</v>
      </c>
      <c r="E26" s="21">
        <v>12.2</v>
      </c>
      <c r="F26" s="21">
        <v>42.6</v>
      </c>
      <c r="G26" s="21">
        <v>0.9</v>
      </c>
      <c r="H26" s="21">
        <v>11.6</v>
      </c>
      <c r="I26" s="21">
        <v>3.1</v>
      </c>
      <c r="J26" s="21">
        <v>0</v>
      </c>
      <c r="K26" s="21">
        <v>0.3</v>
      </c>
      <c r="L26" s="21">
        <v>12.2</v>
      </c>
      <c r="M26" s="21">
        <v>100.19999999999999</v>
      </c>
      <c r="P26" s="27">
        <f t="shared" si="0"/>
        <v>8.6825935739191245</v>
      </c>
      <c r="Q26" s="27">
        <v>9.3548387096774183E-2</v>
      </c>
      <c r="R26" s="27">
        <v>0.35732009925558317</v>
      </c>
      <c r="S26" s="27">
        <v>0.23930953315025497</v>
      </c>
      <c r="T26" s="27">
        <v>0.70893659510733897</v>
      </c>
      <c r="U26" s="27">
        <v>1.9144862795149969E-2</v>
      </c>
      <c r="V26" s="27">
        <v>0.20684736091298148</v>
      </c>
      <c r="W26" s="27">
        <v>3.8798498122653312E-2</v>
      </c>
      <c r="X26" s="27">
        <v>4.2313117066290545E-3</v>
      </c>
      <c r="Y26" s="27">
        <v>0.16979819067501739</v>
      </c>
      <c r="Z26" s="27">
        <f t="shared" si="1"/>
        <v>1.8379348388223826</v>
      </c>
      <c r="AA26" s="27">
        <f t="shared" si="2"/>
        <v>0.8122426246569503</v>
      </c>
      <c r="AB26" s="27">
        <f t="shared" si="2"/>
        <v>3.1024651976286703</v>
      </c>
      <c r="AC26" s="27">
        <f t="shared" si="2"/>
        <v>2.0778274147079894</v>
      </c>
      <c r="AD26" s="27">
        <f t="shared" si="2"/>
        <v>6.1554083249950855</v>
      </c>
      <c r="AE26" s="27">
        <f t="shared" si="2"/>
        <v>0.16622706267873244</v>
      </c>
      <c r="AF26" s="27">
        <f t="shared" si="2"/>
        <v>1.7959715666451828</v>
      </c>
      <c r="AG26" s="27">
        <f t="shared" si="2"/>
        <v>0.33687159047746285</v>
      </c>
      <c r="AH26" s="27">
        <f t="shared" si="2"/>
        <v>3.6738759833226192E-2</v>
      </c>
      <c r="AI26" s="27">
        <f t="shared" si="2"/>
        <v>1.4742886792180001</v>
      </c>
      <c r="AJ26" s="27">
        <f t="shared" si="4"/>
        <v>15.958041220841301</v>
      </c>
      <c r="AL26" s="27">
        <f t="shared" si="5"/>
        <v>0.67787459870274536</v>
      </c>
      <c r="AM26" s="27">
        <f t="shared" si="6"/>
        <v>0.97846968733568274</v>
      </c>
      <c r="AN26" s="27">
        <f t="shared" si="7"/>
        <v>1.7744412539808656</v>
      </c>
      <c r="AP26" s="27">
        <f t="shared" si="8"/>
        <v>13.183599966860434</v>
      </c>
      <c r="AQ26" s="27">
        <f t="shared" si="9"/>
        <v>0.80093101634476627</v>
      </c>
      <c r="AR26" s="27">
        <f t="shared" si="9"/>
        <v>3.0592590544733782</v>
      </c>
      <c r="AS26" s="27">
        <f t="shared" si="9"/>
        <v>2.0488907778682006</v>
      </c>
      <c r="AT26" s="27">
        <f t="shared" si="9"/>
        <v>6.0696857023941009</v>
      </c>
      <c r="AU26" s="27">
        <f t="shared" si="9"/>
        <v>0.16391211962252331</v>
      </c>
      <c r="AV26" s="27">
        <f t="shared" si="9"/>
        <v>1.7709601645283704</v>
      </c>
      <c r="AW26" s="27">
        <f t="shared" si="9"/>
        <v>0.33218018501891167</v>
      </c>
      <c r="AX26" s="27">
        <f t="shared" si="9"/>
        <v>3.6227121501903242E-2</v>
      </c>
      <c r="AY26" s="27">
        <f t="shared" si="9"/>
        <v>1.4537571587435059</v>
      </c>
      <c r="BA26" s="27">
        <f t="shared" si="11"/>
        <v>14.979571533505617</v>
      </c>
      <c r="BB26" s="27">
        <f t="shared" si="12"/>
        <v>0.70490361469432716</v>
      </c>
      <c r="BC26" s="27">
        <f t="shared" si="12"/>
        <v>2.6924700402117541</v>
      </c>
      <c r="BD26" s="27">
        <f t="shared" si="12"/>
        <v>1.8032395873797329</v>
      </c>
      <c r="BE26" s="27">
        <f t="shared" si="12"/>
        <v>5.3419624216854515</v>
      </c>
      <c r="BF26" s="27">
        <f t="shared" si="12"/>
        <v>0.14425992158654233</v>
      </c>
      <c r="BG26" s="27">
        <f t="shared" si="12"/>
        <v>1.5586313876978704</v>
      </c>
      <c r="BH26" s="27">
        <f t="shared" si="12"/>
        <v>0.29235353403877617</v>
      </c>
      <c r="BI26" s="27">
        <f t="shared" si="12"/>
        <v>3.1883680835840873E-2</v>
      </c>
      <c r="BJ26" s="27">
        <f t="shared" si="12"/>
        <v>1.2794593481505747</v>
      </c>
      <c r="BK26" s="27"/>
      <c r="BL26" s="27">
        <f t="shared" si="14"/>
        <v>45.359386017718258</v>
      </c>
      <c r="BM26" s="27"/>
      <c r="BN26" s="27"/>
      <c r="BO26" s="27">
        <f t="shared" si="15"/>
        <v>0.80093101634476627</v>
      </c>
      <c r="BP26" s="27">
        <f t="shared" si="15"/>
        <v>3.0592590544733782</v>
      </c>
      <c r="BQ26" s="27">
        <f t="shared" si="15"/>
        <v>2.0488907778682006</v>
      </c>
      <c r="BR26" s="27">
        <f t="shared" si="15"/>
        <v>6.0696857023941009</v>
      </c>
      <c r="BS26" s="27">
        <f t="shared" si="15"/>
        <v>0.16391211962252331</v>
      </c>
      <c r="BT26" s="27">
        <f t="shared" si="15"/>
        <v>1.7709601645283704</v>
      </c>
      <c r="BU26" s="27">
        <f t="shared" si="15"/>
        <v>0.33218018501891167</v>
      </c>
      <c r="BV26" s="27">
        <f t="shared" si="15"/>
        <v>3.6227121501903242E-2</v>
      </c>
      <c r="BW26" s="27">
        <f t="shared" si="17"/>
        <v>0.81314317646176359</v>
      </c>
      <c r="BX26" s="27">
        <f t="shared" si="18"/>
        <v>0.64061398228174227</v>
      </c>
      <c r="BY26" s="27"/>
      <c r="BZ26" s="27">
        <f t="shared" si="19"/>
        <v>6.0696857023941009</v>
      </c>
      <c r="CA26" s="27">
        <f t="shared" si="20"/>
        <v>1.9303142976058991</v>
      </c>
      <c r="CB26" s="27">
        <f t="shared" si="21"/>
        <v>-0.1185764802623015</v>
      </c>
      <c r="CC26" s="27">
        <f t="shared" si="22"/>
        <v>7.8814235197376981</v>
      </c>
      <c r="CE26" s="27">
        <f t="shared" si="23"/>
        <v>0.1185764802623015</v>
      </c>
      <c r="CF26" s="27">
        <f t="shared" si="24"/>
        <v>0.45075666528121316</v>
      </c>
      <c r="CG26" s="27"/>
      <c r="CH26" s="27">
        <f t="shared" si="25"/>
        <v>0.64061398228174227</v>
      </c>
      <c r="CI26" s="27">
        <f t="shared" si="26"/>
        <v>3.0592590544733782</v>
      </c>
      <c r="CJ26" s="27">
        <f t="shared" si="27"/>
        <v>0.69456669619946099</v>
      </c>
      <c r="CK26" s="27">
        <f t="shared" si="28"/>
        <v>3.6227121501903242E-2</v>
      </c>
      <c r="CL26" s="27">
        <f t="shared" si="29"/>
        <v>4.9999999999999991</v>
      </c>
      <c r="CM26" s="27"/>
      <c r="CN26" s="27">
        <f t="shared" si="30"/>
        <v>0.11857648026230261</v>
      </c>
      <c r="CO26" s="27">
        <f t="shared" si="31"/>
        <v>1.7709601645283704</v>
      </c>
      <c r="CP26" s="27">
        <f t="shared" si="32"/>
        <v>0.11046335520932704</v>
      </c>
      <c r="CQ26" s="27">
        <f t="shared" si="33"/>
        <v>2</v>
      </c>
      <c r="CR26" s="27"/>
      <c r="CS26" s="27">
        <f t="shared" si="34"/>
        <v>0.69046766113543923</v>
      </c>
      <c r="CT26" s="27">
        <f t="shared" si="35"/>
        <v>0.16391211962252331</v>
      </c>
      <c r="CU26" s="27">
        <f t="shared" si="36"/>
        <v>0.8543797807579625</v>
      </c>
      <c r="CV26" s="27"/>
      <c r="CW26" s="27">
        <f t="shared" si="37"/>
        <v>6.0696857023941009</v>
      </c>
      <c r="CX26" s="27">
        <f t="shared" si="38"/>
        <v>0.79001582791016034</v>
      </c>
      <c r="CY26" s="27"/>
      <c r="CZ26" s="27">
        <f t="shared" si="39"/>
        <v>1.7709601645283704</v>
      </c>
      <c r="DA26" s="27"/>
      <c r="DB26" s="27">
        <f t="shared" si="40"/>
        <v>0.8543797807579625</v>
      </c>
      <c r="DC26" s="27">
        <f t="shared" si="41"/>
        <v>1.8814235197376974</v>
      </c>
      <c r="DD26" s="27">
        <f t="shared" si="42"/>
        <v>0.11046335520932704</v>
      </c>
      <c r="DE26" s="27">
        <f t="shared" si="43"/>
        <v>0.33218018501891167</v>
      </c>
      <c r="DF26" s="27"/>
      <c r="DG26" s="27">
        <f t="shared" si="44"/>
        <v>6.9815813766004409</v>
      </c>
      <c r="DH26" s="27">
        <f t="shared" si="45"/>
        <v>2.0488907778682006</v>
      </c>
      <c r="DI26" s="27">
        <f t="shared" si="46"/>
        <v>2.6587559336063866</v>
      </c>
      <c r="DJ26" s="27">
        <f t="shared" si="47"/>
        <v>-1.5709171397545918</v>
      </c>
      <c r="DK26" s="27">
        <f t="shared" si="48"/>
        <v>7.1493101968857969E-2</v>
      </c>
      <c r="DL26" s="27"/>
      <c r="DM26" s="27" t="str">
        <f t="shared" si="49"/>
        <v>ok</v>
      </c>
      <c r="DN26" s="27">
        <f t="shared" si="50"/>
        <v>5.7873499916709169E-2</v>
      </c>
      <c r="DO26" s="27" t="str">
        <f t="shared" si="51"/>
        <v>Mg-Hst</v>
      </c>
      <c r="DP26" s="33">
        <f t="shared" si="52"/>
        <v>983.38118200292911</v>
      </c>
      <c r="DQ26" s="33">
        <f t="shared" si="53"/>
        <v>365.65265684532767</v>
      </c>
    </row>
    <row r="27" spans="1:121" s="6" customFormat="1" ht="15" thickBot="1">
      <c r="A27" s="5" t="s">
        <v>60</v>
      </c>
      <c r="B27" s="16" t="s">
        <v>88</v>
      </c>
      <c r="C27" s="22">
        <v>2.8</v>
      </c>
      <c r="D27" s="22">
        <v>15.1</v>
      </c>
      <c r="E27" s="22">
        <v>12.2</v>
      </c>
      <c r="F27" s="22">
        <v>42.5</v>
      </c>
      <c r="G27" s="22">
        <v>1</v>
      </c>
      <c r="H27" s="22">
        <v>11.5</v>
      </c>
      <c r="I27" s="22">
        <v>3.6</v>
      </c>
      <c r="J27" s="22">
        <v>0</v>
      </c>
      <c r="K27" s="22">
        <v>0.1</v>
      </c>
      <c r="L27" s="22">
        <v>11.2</v>
      </c>
      <c r="M27" s="22">
        <v>99.999999999999986</v>
      </c>
      <c r="P27" s="28">
        <f t="shared" si="0"/>
        <v>8.6581263848393704</v>
      </c>
      <c r="Q27" s="28">
        <v>9.0322580645161285E-2</v>
      </c>
      <c r="R27" s="28">
        <v>0.37468982630272951</v>
      </c>
      <c r="S27" s="28">
        <v>0.23930953315025497</v>
      </c>
      <c r="T27" s="28">
        <v>0.70727242469628893</v>
      </c>
      <c r="U27" s="28">
        <v>2.1272069772388855E-2</v>
      </c>
      <c r="V27" s="28">
        <v>0.20506419400855924</v>
      </c>
      <c r="W27" s="28">
        <v>4.5056320400500616E-2</v>
      </c>
      <c r="X27" s="28">
        <v>1.4104372355430183E-3</v>
      </c>
      <c r="Y27" s="28">
        <v>0.15588030619345861</v>
      </c>
      <c r="Z27" s="28">
        <f t="shared" si="1"/>
        <v>1.8402776924048849</v>
      </c>
      <c r="AA27" s="28">
        <f t="shared" si="2"/>
        <v>0.7820243186306528</v>
      </c>
      <c r="AB27" s="28">
        <f t="shared" si="2"/>
        <v>3.2441118712425432</v>
      </c>
      <c r="AC27" s="28">
        <f t="shared" si="2"/>
        <v>2.0719721831118143</v>
      </c>
      <c r="AD27" s="28">
        <f t="shared" si="2"/>
        <v>6.123654041532256</v>
      </c>
      <c r="AE27" s="28">
        <f t="shared" si="2"/>
        <v>0.18417626855646396</v>
      </c>
      <c r="AF27" s="28">
        <f t="shared" si="2"/>
        <v>1.7754717087313263</v>
      </c>
      <c r="AG27" s="28">
        <f t="shared" si="2"/>
        <v>0.39010331646335078</v>
      </c>
      <c r="AH27" s="28">
        <f t="shared" si="2"/>
        <v>1.2211743843214908E-2</v>
      </c>
      <c r="AI27" s="28">
        <f t="shared" si="2"/>
        <v>1.3496313919304239</v>
      </c>
      <c r="AJ27" s="28">
        <f t="shared" si="4"/>
        <v>15.933356844042045</v>
      </c>
      <c r="AL27" s="28">
        <f t="shared" si="5"/>
        <v>0.70620225933170389</v>
      </c>
      <c r="AM27" s="28">
        <f t="shared" si="6"/>
        <v>0.96620058718711677</v>
      </c>
      <c r="AN27" s="28">
        <f t="shared" si="7"/>
        <v>1.741672295918443</v>
      </c>
      <c r="AP27" s="28">
        <f t="shared" si="8"/>
        <v>13.191684548123604</v>
      </c>
      <c r="AQ27" s="28">
        <f t="shared" si="9"/>
        <v>0.77066094971506516</v>
      </c>
      <c r="AR27" s="28">
        <f t="shared" si="9"/>
        <v>3.1969726210707372</v>
      </c>
      <c r="AS27" s="28">
        <f t="shared" si="9"/>
        <v>2.0418649553202766</v>
      </c>
      <c r="AT27" s="28">
        <f t="shared" si="9"/>
        <v>6.0346729979411737</v>
      </c>
      <c r="AU27" s="28">
        <f t="shared" si="9"/>
        <v>0.18150005653179432</v>
      </c>
      <c r="AV27" s="28">
        <f t="shared" si="9"/>
        <v>1.7496728434724678</v>
      </c>
      <c r="AW27" s="28">
        <f t="shared" si="9"/>
        <v>0.3844348381378565</v>
      </c>
      <c r="AX27" s="28">
        <f t="shared" si="9"/>
        <v>1.2034298529703313E-2</v>
      </c>
      <c r="AY27" s="28">
        <f t="shared" si="9"/>
        <v>1.3300202890002517</v>
      </c>
      <c r="BA27" s="28">
        <f t="shared" si="11"/>
        <v>14.967156256854929</v>
      </c>
      <c r="BB27" s="28">
        <f t="shared" si="12"/>
        <v>0.67924166539935282</v>
      </c>
      <c r="BC27" s="28">
        <f t="shared" si="12"/>
        <v>2.8177332822885242</v>
      </c>
      <c r="BD27" s="28">
        <f t="shared" si="12"/>
        <v>1.7996497075466233</v>
      </c>
      <c r="BE27" s="28">
        <f t="shared" si="12"/>
        <v>5.3188128174621845</v>
      </c>
      <c r="BF27" s="28">
        <f t="shared" si="12"/>
        <v>0.15996969966405278</v>
      </c>
      <c r="BG27" s="28">
        <f t="shared" si="12"/>
        <v>1.5421187443630868</v>
      </c>
      <c r="BH27" s="28">
        <f t="shared" si="12"/>
        <v>0.338831440454889</v>
      </c>
      <c r="BI27" s="28">
        <f t="shared" si="12"/>
        <v>1.0606735657555882E-2</v>
      </c>
      <c r="BJ27" s="28">
        <f t="shared" si="12"/>
        <v>1.1722472722271366</v>
      </c>
      <c r="BK27" s="28"/>
      <c r="BL27" s="28">
        <f t="shared" si="14"/>
        <v>45.331587320670131</v>
      </c>
      <c r="BM27" s="28"/>
      <c r="BN27" s="28"/>
      <c r="BO27" s="28">
        <f t="shared" si="15"/>
        <v>0.77066094971506516</v>
      </c>
      <c r="BP27" s="28">
        <f t="shared" si="15"/>
        <v>3.1969726210707372</v>
      </c>
      <c r="BQ27" s="28">
        <f t="shared" si="15"/>
        <v>2.0418649553202766</v>
      </c>
      <c r="BR27" s="28">
        <f t="shared" si="15"/>
        <v>6.0346729979411737</v>
      </c>
      <c r="BS27" s="28">
        <f t="shared" si="15"/>
        <v>0.18150005653179432</v>
      </c>
      <c r="BT27" s="28">
        <f t="shared" si="15"/>
        <v>1.7496728434724678</v>
      </c>
      <c r="BU27" s="28">
        <f t="shared" si="15"/>
        <v>0.3844348381378565</v>
      </c>
      <c r="BV27" s="28">
        <f t="shared" si="15"/>
        <v>1.2034298529703313E-2</v>
      </c>
      <c r="BW27" s="28">
        <f t="shared" si="17"/>
        <v>0.6616076096703829</v>
      </c>
      <c r="BX27" s="28">
        <f t="shared" si="18"/>
        <v>0.66841267932986881</v>
      </c>
      <c r="BY27" s="28"/>
      <c r="BZ27" s="28">
        <f t="shared" si="19"/>
        <v>6.0346729979411737</v>
      </c>
      <c r="CA27" s="28">
        <f t="shared" si="20"/>
        <v>1.9653270020588263</v>
      </c>
      <c r="CB27" s="28">
        <f t="shared" si="21"/>
        <v>-7.6537953261450298E-2</v>
      </c>
      <c r="CC27" s="28">
        <f t="shared" si="22"/>
        <v>7.9234620467385497</v>
      </c>
      <c r="CE27" s="28">
        <f t="shared" si="23"/>
        <v>7.6537953261450298E-2</v>
      </c>
      <c r="CF27" s="28">
        <f t="shared" si="24"/>
        <v>0.4609727913993068</v>
      </c>
      <c r="CG27" s="28"/>
      <c r="CH27" s="28">
        <f t="shared" si="25"/>
        <v>0.66841267932986881</v>
      </c>
      <c r="CI27" s="28">
        <f t="shared" si="26"/>
        <v>3.1969726210707372</v>
      </c>
      <c r="CJ27" s="28">
        <f t="shared" si="27"/>
        <v>0.58506965640893349</v>
      </c>
      <c r="CK27" s="28">
        <f t="shared" si="28"/>
        <v>1.2034298529703313E-2</v>
      </c>
      <c r="CL27" s="28">
        <f t="shared" si="29"/>
        <v>4.9999999999999991</v>
      </c>
      <c r="CM27" s="28"/>
      <c r="CN27" s="28">
        <f t="shared" si="30"/>
        <v>7.653795326144941E-2</v>
      </c>
      <c r="CO27" s="28">
        <f t="shared" si="31"/>
        <v>1.7496728434724678</v>
      </c>
      <c r="CP27" s="28">
        <f t="shared" si="32"/>
        <v>0.17378920326608283</v>
      </c>
      <c r="CQ27" s="28">
        <f t="shared" si="33"/>
        <v>2</v>
      </c>
      <c r="CR27" s="28"/>
      <c r="CS27" s="28">
        <f t="shared" si="34"/>
        <v>0.59687174644898233</v>
      </c>
      <c r="CT27" s="28">
        <f t="shared" si="35"/>
        <v>0.18150005653179432</v>
      </c>
      <c r="CU27" s="28">
        <f t="shared" si="36"/>
        <v>0.77837180298077668</v>
      </c>
      <c r="CV27" s="28"/>
      <c r="CW27" s="28">
        <f t="shared" si="37"/>
        <v>6.0346729979411737</v>
      </c>
      <c r="CX27" s="28">
        <f t="shared" si="38"/>
        <v>0.82853599767101183</v>
      </c>
      <c r="CY27" s="28"/>
      <c r="CZ27" s="28">
        <f t="shared" si="39"/>
        <v>1.7496728434724678</v>
      </c>
      <c r="DA27" s="28"/>
      <c r="DB27" s="28">
        <f t="shared" si="40"/>
        <v>0.77837180298077668</v>
      </c>
      <c r="DC27" s="28">
        <f t="shared" si="41"/>
        <v>1.9234620467385506</v>
      </c>
      <c r="DD27" s="28">
        <f t="shared" si="42"/>
        <v>0.17378920326608283</v>
      </c>
      <c r="DE27" s="28">
        <f t="shared" si="43"/>
        <v>0.3844348381378565</v>
      </c>
      <c r="DF27" s="28"/>
      <c r="DG27" s="28">
        <f t="shared" si="44"/>
        <v>6.9391153360352256</v>
      </c>
      <c r="DH27" s="28">
        <f t="shared" si="45"/>
        <v>2.0418649553202766</v>
      </c>
      <c r="DI27" s="28">
        <f t="shared" si="46"/>
        <v>2.8171004493679908</v>
      </c>
      <c r="DJ27" s="28">
        <f t="shared" si="47"/>
        <v>-1.6697371795645646</v>
      </c>
      <c r="DK27" s="28">
        <f t="shared" si="48"/>
        <v>0.17630105358237441</v>
      </c>
      <c r="DL27" s="28"/>
      <c r="DM27" s="28" t="str">
        <f t="shared" si="49"/>
        <v>ok</v>
      </c>
      <c r="DN27" s="28">
        <f t="shared" si="50"/>
        <v>3.7484336592399636E-2</v>
      </c>
      <c r="DO27" s="28" t="str">
        <f t="shared" si="51"/>
        <v>Mg-Hst</v>
      </c>
      <c r="DP27" s="34">
        <f t="shared" si="52"/>
        <v>989.81423509003184</v>
      </c>
      <c r="DQ27" s="34">
        <f t="shared" si="53"/>
        <v>361.97701848242122</v>
      </c>
    </row>
    <row r="28" spans="1:121" s="2" customFormat="1">
      <c r="A28" s="1" t="s">
        <v>61</v>
      </c>
      <c r="B28" s="14" t="s">
        <v>89</v>
      </c>
      <c r="C28" s="20">
        <v>2.8</v>
      </c>
      <c r="D28" s="20">
        <v>14.9</v>
      </c>
      <c r="E28" s="20">
        <v>12.5</v>
      </c>
      <c r="F28" s="20">
        <v>41.9</v>
      </c>
      <c r="G28" s="20">
        <v>1</v>
      </c>
      <c r="H28" s="20">
        <v>11.5</v>
      </c>
      <c r="I28" s="20">
        <v>3.5</v>
      </c>
      <c r="J28" s="20">
        <v>0</v>
      </c>
      <c r="K28" s="20">
        <v>0.2</v>
      </c>
      <c r="L28" s="20">
        <v>11.1</v>
      </c>
      <c r="M28" s="20">
        <v>99.399999999999991</v>
      </c>
      <c r="P28" s="26">
        <f t="shared" si="0"/>
        <v>8.7191441999562862</v>
      </c>
      <c r="Q28" s="26">
        <v>9.0322580645161285E-2</v>
      </c>
      <c r="R28" s="26">
        <v>0.36972704714640203</v>
      </c>
      <c r="S28" s="26">
        <v>0.24519419380149077</v>
      </c>
      <c r="T28" s="26">
        <v>0.69728740222998831</v>
      </c>
      <c r="U28" s="26">
        <v>2.1272069772388855E-2</v>
      </c>
      <c r="V28" s="26">
        <v>0.20506419400855924</v>
      </c>
      <c r="W28" s="26">
        <v>4.3804755944931155E-2</v>
      </c>
      <c r="X28" s="26">
        <v>2.8208744710860366E-3</v>
      </c>
      <c r="Y28" s="26">
        <v>0.1544885177453027</v>
      </c>
      <c r="Z28" s="26">
        <f t="shared" si="1"/>
        <v>1.8299816357653103</v>
      </c>
      <c r="AA28" s="26">
        <f t="shared" si="2"/>
        <v>0.78753560515734189</v>
      </c>
      <c r="AB28" s="26">
        <f t="shared" si="2"/>
        <v>3.2237034386935157</v>
      </c>
      <c r="AC28" s="26">
        <f t="shared" si="2"/>
        <v>2.1378835327472259</v>
      </c>
      <c r="AD28" s="26">
        <f t="shared" si="2"/>
        <v>6.0797494088561885</v>
      </c>
      <c r="AE28" s="26">
        <f t="shared" si="2"/>
        <v>0.18547424377698973</v>
      </c>
      <c r="AF28" s="26">
        <f t="shared" si="2"/>
        <v>1.7879842778084398</v>
      </c>
      <c r="AG28" s="26">
        <f t="shared" si="2"/>
        <v>0.38193998372774712</v>
      </c>
      <c r="AH28" s="26">
        <f t="shared" si="2"/>
        <v>2.4595611283374574E-2</v>
      </c>
      <c r="AI28" s="26">
        <f t="shared" si="2"/>
        <v>1.3470076634587997</v>
      </c>
      <c r="AJ28" s="26">
        <f t="shared" si="4"/>
        <v>15.955873765509622</v>
      </c>
      <c r="AL28" s="26">
        <f t="shared" si="5"/>
        <v>0.70529582085717402</v>
      </c>
      <c r="AM28" s="26">
        <f t="shared" si="6"/>
        <v>0.97300984893433162</v>
      </c>
      <c r="AN28" s="26">
        <f t="shared" si="7"/>
        <v>1.7609941267427716</v>
      </c>
      <c r="AP28" s="26">
        <f t="shared" si="8"/>
        <v>13.194879638766851</v>
      </c>
      <c r="AQ28" s="26">
        <f t="shared" si="9"/>
        <v>0.77590422552745997</v>
      </c>
      <c r="AR28" s="26">
        <f t="shared" si="9"/>
        <v>3.1760914726261422</v>
      </c>
      <c r="AS28" s="26">
        <f t="shared" si="9"/>
        <v>2.1063084080023731</v>
      </c>
      <c r="AT28" s="26">
        <f t="shared" si="9"/>
        <v>5.9899555341845439</v>
      </c>
      <c r="AU28" s="26">
        <f t="shared" si="9"/>
        <v>0.18273491195909128</v>
      </c>
      <c r="AV28" s="26">
        <f t="shared" si="9"/>
        <v>1.7615769334658369</v>
      </c>
      <c r="AW28" s="26">
        <f t="shared" si="9"/>
        <v>0.37629898296857411</v>
      </c>
      <c r="AX28" s="26">
        <f t="shared" si="9"/>
        <v>2.4232350384194298E-2</v>
      </c>
      <c r="AY28" s="26">
        <f t="shared" si="9"/>
        <v>1.3271132518341733</v>
      </c>
      <c r="BA28" s="26">
        <f t="shared" si="11"/>
        <v>14.98286391657529</v>
      </c>
      <c r="BB28" s="26">
        <f t="shared" si="12"/>
        <v>0.68331147663427405</v>
      </c>
      <c r="BC28" s="26">
        <f t="shared" si="12"/>
        <v>2.797071703805134</v>
      </c>
      <c r="BD28" s="26">
        <f t="shared" si="12"/>
        <v>1.8549515019600209</v>
      </c>
      <c r="BE28" s="26">
        <f t="shared" si="12"/>
        <v>5.2751425064799147</v>
      </c>
      <c r="BF28" s="26">
        <f t="shared" si="12"/>
        <v>0.16092818986585303</v>
      </c>
      <c r="BG28" s="26">
        <f t="shared" si="12"/>
        <v>1.5513586548560652</v>
      </c>
      <c r="BH28" s="26">
        <f t="shared" si="12"/>
        <v>0.33139323804227933</v>
      </c>
      <c r="BI28" s="26">
        <f t="shared" si="12"/>
        <v>2.134057603834626E-2</v>
      </c>
      <c r="BJ28" s="26">
        <f t="shared" si="12"/>
        <v>1.168741818818241</v>
      </c>
      <c r="BK28" s="26"/>
      <c r="BL28" s="26">
        <f t="shared" si="14"/>
        <v>45.320610446726839</v>
      </c>
      <c r="BM28" s="26"/>
      <c r="BN28" s="26"/>
      <c r="BO28" s="26">
        <f t="shared" si="15"/>
        <v>0.77590422552745997</v>
      </c>
      <c r="BP28" s="26">
        <f t="shared" si="15"/>
        <v>3.1760914726261422</v>
      </c>
      <c r="BQ28" s="26">
        <f t="shared" si="15"/>
        <v>2.1063084080023731</v>
      </c>
      <c r="BR28" s="26">
        <f t="shared" si="15"/>
        <v>5.9899555341845439</v>
      </c>
      <c r="BS28" s="26">
        <f t="shared" si="15"/>
        <v>0.18273491195909128</v>
      </c>
      <c r="BT28" s="26">
        <f t="shared" si="15"/>
        <v>1.7615769334658369</v>
      </c>
      <c r="BU28" s="26">
        <f t="shared" si="15"/>
        <v>0.37629898296857411</v>
      </c>
      <c r="BV28" s="26">
        <f t="shared" si="15"/>
        <v>2.4232350384194298E-2</v>
      </c>
      <c r="BW28" s="26">
        <f t="shared" si="17"/>
        <v>0.6477236985610122</v>
      </c>
      <c r="BX28" s="26">
        <f t="shared" si="18"/>
        <v>0.67938955327316108</v>
      </c>
      <c r="BY28" s="26"/>
      <c r="BZ28" s="26">
        <f t="shared" si="19"/>
        <v>5.9899555341845439</v>
      </c>
      <c r="CA28" s="26">
        <f t="shared" si="20"/>
        <v>2.0100444658154561</v>
      </c>
      <c r="CB28" s="26">
        <f t="shared" si="21"/>
        <v>-9.6263942186916918E-2</v>
      </c>
      <c r="CC28" s="26">
        <f t="shared" si="22"/>
        <v>7.9037360578130826</v>
      </c>
      <c r="CE28" s="26">
        <f t="shared" si="23"/>
        <v>9.6263942186916918E-2</v>
      </c>
      <c r="CF28" s="26">
        <f t="shared" si="24"/>
        <v>0.47256292515549103</v>
      </c>
      <c r="CG28" s="26"/>
      <c r="CH28" s="26">
        <f t="shared" si="25"/>
        <v>0.67938955327316108</v>
      </c>
      <c r="CI28" s="26">
        <f t="shared" si="26"/>
        <v>3.1760914726261422</v>
      </c>
      <c r="CJ28" s="26">
        <f t="shared" si="27"/>
        <v>0.55145975637409428</v>
      </c>
      <c r="CK28" s="26">
        <f t="shared" si="28"/>
        <v>2.4232350384194298E-2</v>
      </c>
      <c r="CL28" s="26">
        <f t="shared" si="29"/>
        <v>5</v>
      </c>
      <c r="CM28" s="26"/>
      <c r="CN28" s="26">
        <f t="shared" si="30"/>
        <v>9.6263942186917917E-2</v>
      </c>
      <c r="CO28" s="26">
        <f t="shared" si="31"/>
        <v>1.7615769334658369</v>
      </c>
      <c r="CP28" s="26">
        <f t="shared" si="32"/>
        <v>0.14215912434724531</v>
      </c>
      <c r="CQ28" s="26">
        <f t="shared" si="33"/>
        <v>2</v>
      </c>
      <c r="CR28" s="26"/>
      <c r="CS28" s="26">
        <f t="shared" si="34"/>
        <v>0.63374510118021465</v>
      </c>
      <c r="CT28" s="26">
        <f t="shared" si="35"/>
        <v>0.18273491195909128</v>
      </c>
      <c r="CU28" s="26">
        <f t="shared" si="36"/>
        <v>0.81648001313930596</v>
      </c>
      <c r="CV28" s="26"/>
      <c r="CW28" s="26">
        <f t="shared" si="37"/>
        <v>5.9899555341845439</v>
      </c>
      <c r="CX28" s="26">
        <f t="shared" si="38"/>
        <v>0.83060800023974024</v>
      </c>
      <c r="CY28" s="26"/>
      <c r="CZ28" s="26">
        <f t="shared" si="39"/>
        <v>1.7615769334658369</v>
      </c>
      <c r="DA28" s="26"/>
      <c r="DB28" s="26">
        <f t="shared" si="40"/>
        <v>0.81648001313930596</v>
      </c>
      <c r="DC28" s="26">
        <f t="shared" si="41"/>
        <v>1.9037360578130822</v>
      </c>
      <c r="DD28" s="26">
        <f t="shared" si="42"/>
        <v>0.14215912434724531</v>
      </c>
      <c r="DE28" s="26">
        <f t="shared" si="43"/>
        <v>0.37629898296857411</v>
      </c>
      <c r="DF28" s="26"/>
      <c r="DG28" s="26">
        <f t="shared" si="44"/>
        <v>6.8697837474802359</v>
      </c>
      <c r="DH28" s="26">
        <f t="shared" si="45"/>
        <v>2.1063084080023731</v>
      </c>
      <c r="DI28" s="26">
        <f t="shared" si="46"/>
        <v>2.7563454502165583</v>
      </c>
      <c r="DJ28" s="26">
        <f t="shared" si="47"/>
        <v>-1.6289985036158794</v>
      </c>
      <c r="DK28" s="26">
        <f t="shared" si="48"/>
        <v>0.16220312512756641</v>
      </c>
      <c r="DL28" s="26"/>
      <c r="DM28" s="26" t="str">
        <f t="shared" si="49"/>
        <v>ok</v>
      </c>
      <c r="DN28" s="26">
        <f t="shared" si="50"/>
        <v>4.5702681440755309E-2</v>
      </c>
      <c r="DO28" s="26" t="str">
        <f t="shared" si="51"/>
        <v>Mg-Hst</v>
      </c>
      <c r="DP28" s="32">
        <f t="shared" si="52"/>
        <v>1000.3170694454616</v>
      </c>
      <c r="DQ28" s="32">
        <f t="shared" si="53"/>
        <v>397.12472889179315</v>
      </c>
    </row>
    <row r="29" spans="1:121" s="4" customFormat="1">
      <c r="A29" s="3" t="s">
        <v>62</v>
      </c>
      <c r="B29" s="15" t="s">
        <v>89</v>
      </c>
      <c r="C29" s="21">
        <v>2.8</v>
      </c>
      <c r="D29" s="21">
        <v>15.1</v>
      </c>
      <c r="E29" s="21">
        <v>12.5</v>
      </c>
      <c r="F29" s="21">
        <v>42</v>
      </c>
      <c r="G29" s="21">
        <v>1</v>
      </c>
      <c r="H29" s="21">
        <v>11.2</v>
      </c>
      <c r="I29" s="21">
        <v>3.7</v>
      </c>
      <c r="J29" s="21">
        <v>0</v>
      </c>
      <c r="K29" s="21">
        <v>0.2</v>
      </c>
      <c r="L29" s="21">
        <v>10.9</v>
      </c>
      <c r="M29" s="21">
        <v>99.40000000000002</v>
      </c>
      <c r="P29" s="27">
        <f t="shared" si="0"/>
        <v>8.7021076381118441</v>
      </c>
      <c r="Q29" s="27">
        <v>9.0322580645161285E-2</v>
      </c>
      <c r="R29" s="27">
        <v>0.37468982630272951</v>
      </c>
      <c r="S29" s="27">
        <v>0.24519419380149077</v>
      </c>
      <c r="T29" s="27">
        <v>0.69895157264103847</v>
      </c>
      <c r="U29" s="27">
        <v>2.1272069772388855E-2</v>
      </c>
      <c r="V29" s="27">
        <v>0.19971469329529246</v>
      </c>
      <c r="W29" s="27">
        <v>4.6307884856070083E-2</v>
      </c>
      <c r="X29" s="27">
        <v>2.8208744710860366E-3</v>
      </c>
      <c r="Y29" s="27">
        <v>0.15170494084899097</v>
      </c>
      <c r="Z29" s="27">
        <f t="shared" si="1"/>
        <v>1.8309786366342484</v>
      </c>
      <c r="AA29" s="27">
        <f t="shared" si="2"/>
        <v>0.78599681892623108</v>
      </c>
      <c r="AB29" s="27">
        <f t="shared" si="2"/>
        <v>3.2605911993917824</v>
      </c>
      <c r="AC29" s="27">
        <f t="shared" si="2"/>
        <v>2.1337062667006288</v>
      </c>
      <c r="AD29" s="27">
        <f t="shared" si="2"/>
        <v>6.0823518189498662</v>
      </c>
      <c r="AE29" s="27">
        <f t="shared" si="2"/>
        <v>0.18511184084475313</v>
      </c>
      <c r="AF29" s="27">
        <f t="shared" si="2"/>
        <v>1.7379387579681287</v>
      </c>
      <c r="AG29" s="27">
        <f t="shared" si="2"/>
        <v>0.40297619851081129</v>
      </c>
      <c r="AH29" s="27">
        <f t="shared" si="2"/>
        <v>2.4547553280992507E-2</v>
      </c>
      <c r="AI29" s="27">
        <f t="shared" si="2"/>
        <v>1.3201527245013098</v>
      </c>
      <c r="AJ29" s="27">
        <f t="shared" si="4"/>
        <v>15.933373179074504</v>
      </c>
      <c r="AL29" s="27">
        <f t="shared" si="5"/>
        <v>0.71180385840487337</v>
      </c>
      <c r="AM29" s="27">
        <f t="shared" si="6"/>
        <v>0.97110865977098415</v>
      </c>
      <c r="AN29" s="27">
        <f t="shared" si="7"/>
        <v>1.7090474177391128</v>
      </c>
      <c r="AP29" s="27">
        <f t="shared" si="8"/>
        <v>13.224325761335393</v>
      </c>
      <c r="AQ29" s="27">
        <f t="shared" si="9"/>
        <v>0.77266386433974177</v>
      </c>
      <c r="AR29" s="27">
        <f t="shared" si="9"/>
        <v>3.2052814152555222</v>
      </c>
      <c r="AS29" s="27">
        <f t="shared" si="9"/>
        <v>2.0975119614950541</v>
      </c>
      <c r="AT29" s="27">
        <f t="shared" si="9"/>
        <v>5.979176184356465</v>
      </c>
      <c r="AU29" s="27">
        <f t="shared" si="9"/>
        <v>0.18197176736357007</v>
      </c>
      <c r="AV29" s="27">
        <f t="shared" si="9"/>
        <v>1.7084579026057061</v>
      </c>
      <c r="AW29" s="27">
        <f t="shared" si="9"/>
        <v>0.39614046683250664</v>
      </c>
      <c r="AX29" s="27">
        <f t="shared" si="9"/>
        <v>2.4131150306802334E-2</v>
      </c>
      <c r="AY29" s="27">
        <f t="shared" si="9"/>
        <v>1.2977588217536475</v>
      </c>
      <c r="BA29" s="27">
        <f t="shared" si="11"/>
        <v>14.962264519303522</v>
      </c>
      <c r="BB29" s="27">
        <f t="shared" si="12"/>
        <v>0.68291525209023896</v>
      </c>
      <c r="BC29" s="27">
        <f t="shared" si="12"/>
        <v>2.8329726116930241</v>
      </c>
      <c r="BD29" s="27">
        <f t="shared" si="12"/>
        <v>1.8538758910004458</v>
      </c>
      <c r="BE29" s="27">
        <f t="shared" si="12"/>
        <v>5.2846662043927637</v>
      </c>
      <c r="BF29" s="27">
        <f t="shared" si="12"/>
        <v>0.16083487415137671</v>
      </c>
      <c r="BG29" s="27">
        <f t="shared" si="12"/>
        <v>1.5100123263050935</v>
      </c>
      <c r="BH29" s="27">
        <f t="shared" si="12"/>
        <v>0.35012685238132668</v>
      </c>
      <c r="BI29" s="27">
        <f t="shared" si="12"/>
        <v>2.1328201505941374E-2</v>
      </c>
      <c r="BJ29" s="27">
        <f t="shared" si="12"/>
        <v>1.1470179127214026</v>
      </c>
      <c r="BK29" s="27"/>
      <c r="BL29" s="27">
        <f t="shared" si="14"/>
        <v>45.219696700787715</v>
      </c>
      <c r="BM29" s="27"/>
      <c r="BN29" s="27"/>
      <c r="BO29" s="27">
        <f t="shared" si="15"/>
        <v>0.77266386433974177</v>
      </c>
      <c r="BP29" s="27">
        <f t="shared" si="15"/>
        <v>3.2052814152555222</v>
      </c>
      <c r="BQ29" s="27">
        <f t="shared" si="15"/>
        <v>2.0975119614950541</v>
      </c>
      <c r="BR29" s="27">
        <f t="shared" si="15"/>
        <v>5.979176184356465</v>
      </c>
      <c r="BS29" s="27">
        <f t="shared" si="15"/>
        <v>0.18197176736357007</v>
      </c>
      <c r="BT29" s="27">
        <f t="shared" si="15"/>
        <v>1.7084579026057061</v>
      </c>
      <c r="BU29" s="27">
        <f t="shared" si="15"/>
        <v>0.39614046683250664</v>
      </c>
      <c r="BV29" s="27">
        <f t="shared" si="15"/>
        <v>2.4131150306802334E-2</v>
      </c>
      <c r="BW29" s="27">
        <f t="shared" si="17"/>
        <v>0.5174555225413624</v>
      </c>
      <c r="BX29" s="27">
        <f t="shared" si="18"/>
        <v>0.78030329921228514</v>
      </c>
      <c r="BY29" s="27"/>
      <c r="BZ29" s="27">
        <f t="shared" si="19"/>
        <v>5.979176184356465</v>
      </c>
      <c r="CA29" s="27">
        <f t="shared" si="20"/>
        <v>2.020823815643535</v>
      </c>
      <c r="CB29" s="27">
        <f t="shared" si="21"/>
        <v>-7.6688145851519174E-2</v>
      </c>
      <c r="CC29" s="27">
        <f t="shared" si="22"/>
        <v>7.9233118541484808</v>
      </c>
      <c r="CE29" s="27">
        <f t="shared" si="23"/>
        <v>7.6688145851519174E-2</v>
      </c>
      <c r="CF29" s="27">
        <f t="shared" si="24"/>
        <v>0.47282861268402582</v>
      </c>
      <c r="CG29" s="27"/>
      <c r="CH29" s="27">
        <f t="shared" si="25"/>
        <v>0.78030329921228514</v>
      </c>
      <c r="CI29" s="27">
        <f t="shared" si="26"/>
        <v>3.2052814152555222</v>
      </c>
      <c r="CJ29" s="27">
        <f t="shared" si="27"/>
        <v>0.44076737668984511</v>
      </c>
      <c r="CK29" s="27">
        <f t="shared" si="28"/>
        <v>2.4131150306802334E-2</v>
      </c>
      <c r="CL29" s="27">
        <f t="shared" si="29"/>
        <v>4.9999999999999991</v>
      </c>
      <c r="CM29" s="27"/>
      <c r="CN29" s="27">
        <f t="shared" si="30"/>
        <v>7.6688145851517286E-2</v>
      </c>
      <c r="CO29" s="27">
        <f t="shared" si="31"/>
        <v>1.7084579026057061</v>
      </c>
      <c r="CP29" s="27">
        <f t="shared" si="32"/>
        <v>0.21485395154277653</v>
      </c>
      <c r="CQ29" s="27">
        <f t="shared" si="33"/>
        <v>1.9999999999999998</v>
      </c>
      <c r="CR29" s="27"/>
      <c r="CS29" s="27">
        <f t="shared" si="34"/>
        <v>0.55780991279696523</v>
      </c>
      <c r="CT29" s="27">
        <f t="shared" si="35"/>
        <v>0.18197176736357007</v>
      </c>
      <c r="CU29" s="27">
        <f t="shared" si="36"/>
        <v>0.73978168016053525</v>
      </c>
      <c r="CV29" s="27"/>
      <c r="CW29" s="27">
        <f t="shared" si="37"/>
        <v>5.979176184356465</v>
      </c>
      <c r="CX29" s="27">
        <f t="shared" si="38"/>
        <v>0.86100131940894198</v>
      </c>
      <c r="CY29" s="27"/>
      <c r="CZ29" s="27">
        <f t="shared" si="39"/>
        <v>1.7084579026057061</v>
      </c>
      <c r="DA29" s="27"/>
      <c r="DB29" s="27">
        <f t="shared" si="40"/>
        <v>0.73978168016053525</v>
      </c>
      <c r="DC29" s="27">
        <f t="shared" si="41"/>
        <v>1.9233118541484826</v>
      </c>
      <c r="DD29" s="27">
        <f t="shared" si="42"/>
        <v>0.21485395154277653</v>
      </c>
      <c r="DE29" s="27">
        <f t="shared" si="43"/>
        <v>0.39614046683250664</v>
      </c>
      <c r="DF29" s="27"/>
      <c r="DG29" s="27">
        <f t="shared" si="44"/>
        <v>6.892708644326385</v>
      </c>
      <c r="DH29" s="27">
        <f t="shared" si="45"/>
        <v>2.0975119614950541</v>
      </c>
      <c r="DI29" s="27">
        <f t="shared" si="46"/>
        <v>2.829294737655951</v>
      </c>
      <c r="DJ29" s="27">
        <f t="shared" si="47"/>
        <v>-1.647009354729718</v>
      </c>
      <c r="DK29" s="27">
        <f t="shared" si="48"/>
        <v>0.22500162532027762</v>
      </c>
      <c r="DL29" s="27"/>
      <c r="DM29" s="27" t="str">
        <f t="shared" si="49"/>
        <v>ok</v>
      </c>
      <c r="DN29" s="27">
        <f t="shared" si="50"/>
        <v>3.6561482012649776E-2</v>
      </c>
      <c r="DO29" s="27" t="str">
        <f t="shared" si="51"/>
        <v>Mg-Hst</v>
      </c>
      <c r="DP29" s="33">
        <f t="shared" si="52"/>
        <v>996.84424559692889</v>
      </c>
      <c r="DQ29" s="33">
        <f t="shared" si="53"/>
        <v>392.1330203416241</v>
      </c>
    </row>
    <row r="30" spans="1:121" s="4" customFormat="1">
      <c r="A30" s="3" t="s">
        <v>63</v>
      </c>
      <c r="B30" s="15" t="s">
        <v>89</v>
      </c>
      <c r="C30" s="21">
        <v>3</v>
      </c>
      <c r="D30" s="21">
        <v>14.7</v>
      </c>
      <c r="E30" s="21">
        <v>12</v>
      </c>
      <c r="F30" s="21">
        <v>42.8</v>
      </c>
      <c r="G30" s="21">
        <v>0.9</v>
      </c>
      <c r="H30" s="21">
        <v>11.3</v>
      </c>
      <c r="I30" s="21">
        <v>3.4</v>
      </c>
      <c r="J30" s="21">
        <v>0</v>
      </c>
      <c r="K30" s="21">
        <v>0.3</v>
      </c>
      <c r="L30" s="21">
        <v>11.8</v>
      </c>
      <c r="M30" s="21">
        <v>100.2</v>
      </c>
      <c r="P30" s="27">
        <f t="shared" si="0"/>
        <v>8.6615955697874529</v>
      </c>
      <c r="Q30" s="27">
        <v>9.6774193548387094E-2</v>
      </c>
      <c r="R30" s="27">
        <v>0.36476426799007439</v>
      </c>
      <c r="S30" s="27">
        <v>0.23538642604943114</v>
      </c>
      <c r="T30" s="27">
        <v>0.71226493592943907</v>
      </c>
      <c r="U30" s="27">
        <v>1.9144862795149969E-2</v>
      </c>
      <c r="V30" s="27">
        <v>0.20149786019971472</v>
      </c>
      <c r="W30" s="27">
        <v>4.2553191489361694E-2</v>
      </c>
      <c r="X30" s="27">
        <v>4.2313117066290545E-3</v>
      </c>
      <c r="Y30" s="27">
        <v>0.1642310368823939</v>
      </c>
      <c r="Z30" s="27">
        <f t="shared" si="1"/>
        <v>1.840848086590581</v>
      </c>
      <c r="AA30" s="27">
        <f t="shared" si="2"/>
        <v>0.83821892610846316</v>
      </c>
      <c r="AB30" s="27">
        <f t="shared" si="2"/>
        <v>3.1594405676395914</v>
      </c>
      <c r="AC30" s="27">
        <f t="shared" si="2"/>
        <v>2.0388220250578546</v>
      </c>
      <c r="AD30" s="27">
        <f t="shared" si="2"/>
        <v>6.1693508135613735</v>
      </c>
      <c r="AE30" s="27">
        <f t="shared" si="2"/>
        <v>0.16582505877065959</v>
      </c>
      <c r="AF30" s="27">
        <f t="shared" si="2"/>
        <v>1.7452929732275004</v>
      </c>
      <c r="AG30" s="27">
        <f t="shared" si="2"/>
        <v>0.36857853488457237</v>
      </c>
      <c r="AH30" s="27">
        <f t="shared" si="2"/>
        <v>3.6649910732528004E-2</v>
      </c>
      <c r="AI30" s="27">
        <f t="shared" si="2"/>
        <v>1.4225028214821429</v>
      </c>
      <c r="AJ30" s="27">
        <f t="shared" si="4"/>
        <v>15.944681631464686</v>
      </c>
      <c r="AL30" s="27">
        <f t="shared" si="5"/>
        <v>0.68954159825296135</v>
      </c>
      <c r="AM30" s="27">
        <f t="shared" si="6"/>
        <v>1.0040439848791227</v>
      </c>
      <c r="AN30" s="27">
        <f t="shared" si="7"/>
        <v>1.7493369581066232</v>
      </c>
      <c r="AP30" s="27">
        <f t="shared" si="8"/>
        <v>13.195344673358061</v>
      </c>
      <c r="AQ30" s="27">
        <f t="shared" si="9"/>
        <v>0.82580988289083479</v>
      </c>
      <c r="AR30" s="27">
        <f t="shared" si="9"/>
        <v>3.1126680201269918</v>
      </c>
      <c r="AS30" s="27">
        <f t="shared" si="9"/>
        <v>2.0086391816097198</v>
      </c>
      <c r="AT30" s="27">
        <f t="shared" si="9"/>
        <v>6.0780193743804265</v>
      </c>
      <c r="AU30" s="27">
        <f t="shared" si="9"/>
        <v>0.16337017466251358</v>
      </c>
      <c r="AV30" s="27">
        <f t="shared" si="9"/>
        <v>1.7194555514542287</v>
      </c>
      <c r="AW30" s="27">
        <f t="shared" si="9"/>
        <v>0.36312207616476411</v>
      </c>
      <c r="AX30" s="27">
        <f t="shared" si="9"/>
        <v>3.6107343257568231E-2</v>
      </c>
      <c r="AY30" s="27">
        <f t="shared" si="9"/>
        <v>1.401444004460531</v>
      </c>
      <c r="BA30" s="27">
        <f t="shared" si="11"/>
        <v>14.940637646585561</v>
      </c>
      <c r="BB30" s="27">
        <f t="shared" si="12"/>
        <v>0.72934276951026378</v>
      </c>
      <c r="BC30" s="27">
        <f t="shared" si="12"/>
        <v>2.7490612081540702</v>
      </c>
      <c r="BD30" s="27">
        <f t="shared" si="12"/>
        <v>1.773999674760155</v>
      </c>
      <c r="BE30" s="27">
        <f t="shared" si="12"/>
        <v>5.3680145702902182</v>
      </c>
      <c r="BF30" s="27">
        <f t="shared" si="12"/>
        <v>0.14428606161338975</v>
      </c>
      <c r="BG30" s="27">
        <f t="shared" si="12"/>
        <v>1.5185970765540024</v>
      </c>
      <c r="BH30" s="27">
        <f t="shared" si="12"/>
        <v>0.32070391283430028</v>
      </c>
      <c r="BI30" s="27">
        <f t="shared" si="12"/>
        <v>3.1889458187331694E-2</v>
      </c>
      <c r="BJ30" s="27">
        <f t="shared" si="12"/>
        <v>1.2377340992199235</v>
      </c>
      <c r="BK30" s="27"/>
      <c r="BL30" s="27">
        <f t="shared" si="14"/>
        <v>45.319013243161905</v>
      </c>
      <c r="BM30" s="27"/>
      <c r="BN30" s="27"/>
      <c r="BO30" s="27">
        <f t="shared" si="15"/>
        <v>0.82580988289083479</v>
      </c>
      <c r="BP30" s="27">
        <f t="shared" si="15"/>
        <v>3.1126680201269918</v>
      </c>
      <c r="BQ30" s="27">
        <f t="shared" si="15"/>
        <v>2.0086391816097198</v>
      </c>
      <c r="BR30" s="27">
        <f t="shared" si="15"/>
        <v>6.0780193743804265</v>
      </c>
      <c r="BS30" s="27">
        <f t="shared" si="15"/>
        <v>0.16337017466251358</v>
      </c>
      <c r="BT30" s="27">
        <f t="shared" si="15"/>
        <v>1.7194555514542287</v>
      </c>
      <c r="BU30" s="27">
        <f t="shared" si="15"/>
        <v>0.36312207616476411</v>
      </c>
      <c r="BV30" s="27">
        <f t="shared" si="15"/>
        <v>3.6107343257568231E-2</v>
      </c>
      <c r="BW30" s="27">
        <f t="shared" si="17"/>
        <v>0.72045724762243579</v>
      </c>
      <c r="BX30" s="27">
        <f t="shared" si="18"/>
        <v>0.68098675683809518</v>
      </c>
      <c r="BY30" s="27"/>
      <c r="BZ30" s="27">
        <f t="shared" si="19"/>
        <v>6.0780193743804265</v>
      </c>
      <c r="CA30" s="27">
        <f t="shared" si="20"/>
        <v>1.9219806256195735</v>
      </c>
      <c r="CB30" s="27">
        <f t="shared" si="21"/>
        <v>-8.6658555990146269E-2</v>
      </c>
      <c r="CC30" s="27">
        <f t="shared" si="22"/>
        <v>7.9133414440098537</v>
      </c>
      <c r="CE30" s="27">
        <f t="shared" si="23"/>
        <v>8.6658555990146269E-2</v>
      </c>
      <c r="CF30" s="27">
        <f t="shared" si="24"/>
        <v>0.44978063215491038</v>
      </c>
      <c r="CG30" s="27"/>
      <c r="CH30" s="27">
        <f t="shared" si="25"/>
        <v>0.68098675683809518</v>
      </c>
      <c r="CI30" s="27">
        <f t="shared" si="26"/>
        <v>3.1126680201269918</v>
      </c>
      <c r="CJ30" s="27">
        <f t="shared" si="27"/>
        <v>0.63379869163228819</v>
      </c>
      <c r="CK30" s="27">
        <f t="shared" si="28"/>
        <v>3.6107343257568231E-2</v>
      </c>
      <c r="CL30" s="27">
        <f t="shared" si="29"/>
        <v>5</v>
      </c>
      <c r="CM30" s="27"/>
      <c r="CN30" s="27">
        <f t="shared" si="30"/>
        <v>8.6658555990147601E-2</v>
      </c>
      <c r="CO30" s="27">
        <f t="shared" si="31"/>
        <v>1.7194555514542287</v>
      </c>
      <c r="CP30" s="27">
        <f t="shared" si="32"/>
        <v>0.19388589255562372</v>
      </c>
      <c r="CQ30" s="27">
        <f t="shared" si="33"/>
        <v>2</v>
      </c>
      <c r="CR30" s="27"/>
      <c r="CS30" s="27">
        <f t="shared" si="34"/>
        <v>0.63192399033521107</v>
      </c>
      <c r="CT30" s="27">
        <f t="shared" si="35"/>
        <v>0.16337017466251358</v>
      </c>
      <c r="CU30" s="27">
        <f t="shared" si="36"/>
        <v>0.79529416499772465</v>
      </c>
      <c r="CV30" s="27"/>
      <c r="CW30" s="27">
        <f t="shared" si="37"/>
        <v>6.0780193743804265</v>
      </c>
      <c r="CX30" s="27">
        <f t="shared" si="38"/>
        <v>0.81204442920660325</v>
      </c>
      <c r="CY30" s="27"/>
      <c r="CZ30" s="27">
        <f t="shared" si="39"/>
        <v>1.7194555514542287</v>
      </c>
      <c r="DA30" s="27"/>
      <c r="DB30" s="27">
        <f t="shared" si="40"/>
        <v>0.79529416499772465</v>
      </c>
      <c r="DC30" s="27">
        <f t="shared" si="41"/>
        <v>1.9133414440098524</v>
      </c>
      <c r="DD30" s="27">
        <f t="shared" si="42"/>
        <v>0.19388589255562372</v>
      </c>
      <c r="DE30" s="27">
        <f t="shared" si="43"/>
        <v>0.36312207616476411</v>
      </c>
      <c r="DF30" s="27"/>
      <c r="DG30" s="27">
        <f t="shared" si="44"/>
        <v>7.0136129021621221</v>
      </c>
      <c r="DH30" s="27">
        <f t="shared" si="45"/>
        <v>2.0086391816097198</v>
      </c>
      <c r="DI30" s="27">
        <f t="shared" si="46"/>
        <v>2.7451067850627151</v>
      </c>
      <c r="DJ30" s="27">
        <f t="shared" si="47"/>
        <v>-1.6355742340991566</v>
      </c>
      <c r="DK30" s="27">
        <f t="shared" si="48"/>
        <v>0.12699530831195199</v>
      </c>
      <c r="DL30" s="27"/>
      <c r="DM30" s="27" t="str">
        <f t="shared" si="49"/>
        <v>ok</v>
      </c>
      <c r="DN30" s="27">
        <f t="shared" si="50"/>
        <v>4.3142918242139568E-2</v>
      </c>
      <c r="DO30" s="27" t="str">
        <f t="shared" si="51"/>
        <v>Mg-Hst</v>
      </c>
      <c r="DP30" s="33">
        <f t="shared" si="52"/>
        <v>978.52882229016654</v>
      </c>
      <c r="DQ30" s="33">
        <f t="shared" si="53"/>
        <v>345.08889908995201</v>
      </c>
    </row>
    <row r="31" spans="1:121" s="4" customFormat="1">
      <c r="A31" s="3" t="s">
        <v>64</v>
      </c>
      <c r="B31" s="15" t="s">
        <v>89</v>
      </c>
      <c r="C31" s="21">
        <v>1.7</v>
      </c>
      <c r="D31" s="21">
        <v>14.1</v>
      </c>
      <c r="E31" s="21">
        <v>7.6</v>
      </c>
      <c r="F31" s="21">
        <v>46.9</v>
      </c>
      <c r="G31" s="21">
        <v>0.8</v>
      </c>
      <c r="H31" s="21">
        <v>11.6</v>
      </c>
      <c r="I31" s="21">
        <v>1.5</v>
      </c>
      <c r="J31" s="21">
        <v>0</v>
      </c>
      <c r="K31" s="21">
        <v>0.8</v>
      </c>
      <c r="L31" s="21">
        <v>14.8</v>
      </c>
      <c r="M31" s="21">
        <v>99.799999999999983</v>
      </c>
      <c r="P31" s="27">
        <f t="shared" si="0"/>
        <v>8.7383510065663366</v>
      </c>
      <c r="Q31" s="27">
        <v>5.4838709677419349E-2</v>
      </c>
      <c r="R31" s="27">
        <v>0.34987593052109178</v>
      </c>
      <c r="S31" s="27">
        <v>0.14907806983130636</v>
      </c>
      <c r="T31" s="27">
        <v>0.78049592278249291</v>
      </c>
      <c r="U31" s="27">
        <v>1.7017655817911086E-2</v>
      </c>
      <c r="V31" s="27">
        <v>0.20684736091298148</v>
      </c>
      <c r="W31" s="27">
        <v>1.8773466833541926E-2</v>
      </c>
      <c r="X31" s="27">
        <v>1.1283497884344146E-2</v>
      </c>
      <c r="Y31" s="27">
        <v>0.20598469032707031</v>
      </c>
      <c r="Z31" s="27">
        <f t="shared" si="1"/>
        <v>1.7941953045881596</v>
      </c>
      <c r="AA31" s="27">
        <f t="shared" si="2"/>
        <v>0.47919989390847645</v>
      </c>
      <c r="AB31" s="27">
        <f t="shared" si="2"/>
        <v>3.0573386896423158</v>
      </c>
      <c r="AC31" s="27">
        <f t="shared" si="2"/>
        <v>1.3026965015673626</v>
      </c>
      <c r="AD31" s="27">
        <f t="shared" si="2"/>
        <v>6.8202473324673187</v>
      </c>
      <c r="AE31" s="27">
        <f t="shared" si="2"/>
        <v>0.1487062498458428</v>
      </c>
      <c r="AF31" s="27">
        <f t="shared" si="2"/>
        <v>1.8075048444395421</v>
      </c>
      <c r="AG31" s="27">
        <f t="shared" si="2"/>
        <v>0.16404914280162081</v>
      </c>
      <c r="AH31" s="27">
        <f t="shared" si="2"/>
        <v>9.8599165095247798E-2</v>
      </c>
      <c r="AI31" s="27">
        <f t="shared" si="2"/>
        <v>1.7999665260568101</v>
      </c>
      <c r="AJ31" s="27">
        <f t="shared" si="4"/>
        <v>15.678308345824536</v>
      </c>
      <c r="AL31" s="27">
        <f t="shared" si="5"/>
        <v>0.62943104332023414</v>
      </c>
      <c r="AM31" s="27">
        <f t="shared" si="6"/>
        <v>0.62790614375431919</v>
      </c>
      <c r="AN31" s="27">
        <f t="shared" si="7"/>
        <v>1.4354109881938613</v>
      </c>
      <c r="AP31" s="27">
        <f t="shared" si="8"/>
        <v>13.242897357630676</v>
      </c>
      <c r="AQ31" s="27">
        <f t="shared" si="9"/>
        <v>0.47041054933651988</v>
      </c>
      <c r="AR31" s="27">
        <f t="shared" si="9"/>
        <v>3.0012618758574341</v>
      </c>
      <c r="AS31" s="27">
        <f t="shared" si="9"/>
        <v>1.2788028226026826</v>
      </c>
      <c r="AT31" s="27">
        <f t="shared" si="9"/>
        <v>6.6951523467775429</v>
      </c>
      <c r="AU31" s="27">
        <f t="shared" si="9"/>
        <v>0.1459787232196616</v>
      </c>
      <c r="AV31" s="27">
        <f t="shared" si="9"/>
        <v>1.7743521182073152</v>
      </c>
      <c r="AW31" s="27">
        <f t="shared" si="9"/>
        <v>0.16104020131155247</v>
      </c>
      <c r="AX31" s="27">
        <f t="shared" si="9"/>
        <v>9.6790687990920887E-2</v>
      </c>
      <c r="AY31" s="27">
        <f t="shared" si="9"/>
        <v>1.7669520654598665</v>
      </c>
      <c r="BA31" s="27">
        <f t="shared" si="11"/>
        <v>15.050402202070218</v>
      </c>
      <c r="BB31" s="27">
        <f t="shared" si="12"/>
        <v>0.41391575701234734</v>
      </c>
      <c r="BC31" s="27">
        <f t="shared" si="12"/>
        <v>2.6408199881783245</v>
      </c>
      <c r="BD31" s="27">
        <f t="shared" si="12"/>
        <v>1.1252227211606516</v>
      </c>
      <c r="BE31" s="27">
        <f t="shared" si="12"/>
        <v>5.8910861073120895</v>
      </c>
      <c r="BF31" s="27">
        <f t="shared" si="12"/>
        <v>0.12844714859049033</v>
      </c>
      <c r="BG31" s="27">
        <f t="shared" si="12"/>
        <v>1.5612581419572895</v>
      </c>
      <c r="BH31" s="27">
        <f t="shared" si="12"/>
        <v>0.14169979165923693</v>
      </c>
      <c r="BI31" s="27">
        <f t="shared" si="12"/>
        <v>8.5166438014653734E-2</v>
      </c>
      <c r="BJ31" s="27">
        <f t="shared" si="12"/>
        <v>1.5547468117177536</v>
      </c>
      <c r="BK31" s="27"/>
      <c r="BL31" s="27">
        <f t="shared" si="14"/>
        <v>45.156281427751679</v>
      </c>
      <c r="BM31" s="27"/>
      <c r="BN31" s="27"/>
      <c r="BO31" s="27">
        <f t="shared" si="15"/>
        <v>0.47041054933651988</v>
      </c>
      <c r="BP31" s="27">
        <f t="shared" si="15"/>
        <v>3.0012618758574341</v>
      </c>
      <c r="BQ31" s="27">
        <f t="shared" si="15"/>
        <v>1.2788028226026826</v>
      </c>
      <c r="BR31" s="27">
        <f t="shared" si="15"/>
        <v>6.6951523467775429</v>
      </c>
      <c r="BS31" s="27">
        <f t="shared" si="15"/>
        <v>0.1459787232196616</v>
      </c>
      <c r="BT31" s="27">
        <f t="shared" si="15"/>
        <v>1.7743521182073152</v>
      </c>
      <c r="BU31" s="27">
        <f t="shared" si="15"/>
        <v>0.16104020131155247</v>
      </c>
      <c r="BV31" s="27">
        <f t="shared" si="15"/>
        <v>9.6790687990920887E-2</v>
      </c>
      <c r="BW31" s="27">
        <f t="shared" si="17"/>
        <v>0.9232334932115458</v>
      </c>
      <c r="BX31" s="27">
        <f t="shared" si="18"/>
        <v>0.8437185722483207</v>
      </c>
      <c r="BY31" s="27"/>
      <c r="BZ31" s="27">
        <f t="shared" si="19"/>
        <v>6.6951523467775429</v>
      </c>
      <c r="CA31" s="27">
        <f t="shared" si="20"/>
        <v>1.2788028226026826</v>
      </c>
      <c r="CB31" s="27">
        <f t="shared" si="21"/>
        <v>2.6044830619774473E-2</v>
      </c>
      <c r="CC31" s="27">
        <f t="shared" si="22"/>
        <v>8</v>
      </c>
      <c r="CE31" s="27">
        <f t="shared" si="23"/>
        <v>0</v>
      </c>
      <c r="CF31" s="27">
        <f t="shared" si="24"/>
        <v>0.134995370691778</v>
      </c>
      <c r="CG31" s="27"/>
      <c r="CH31" s="27">
        <f t="shared" si="25"/>
        <v>0.8437185722483207</v>
      </c>
      <c r="CI31" s="27">
        <f t="shared" si="26"/>
        <v>3.0012618758574341</v>
      </c>
      <c r="CJ31" s="27">
        <f t="shared" si="27"/>
        <v>0.9232334932115458</v>
      </c>
      <c r="CK31" s="27">
        <f t="shared" si="28"/>
        <v>9.6790687990920887E-2</v>
      </c>
      <c r="CL31" s="27">
        <f t="shared" si="29"/>
        <v>4.9999999999999991</v>
      </c>
      <c r="CM31" s="27"/>
      <c r="CN31" s="27">
        <f t="shared" si="30"/>
        <v>0</v>
      </c>
      <c r="CO31" s="27">
        <f t="shared" si="31"/>
        <v>1.7743521182073152</v>
      </c>
      <c r="CP31" s="27">
        <f t="shared" si="32"/>
        <v>0.2256478817926848</v>
      </c>
      <c r="CQ31" s="27">
        <f t="shared" si="33"/>
        <v>2</v>
      </c>
      <c r="CR31" s="27"/>
      <c r="CS31" s="27">
        <f t="shared" si="34"/>
        <v>0.24476266754383508</v>
      </c>
      <c r="CT31" s="27">
        <f t="shared" si="35"/>
        <v>0.1459787232196616</v>
      </c>
      <c r="CU31" s="27">
        <f t="shared" si="36"/>
        <v>0.39074139076349668</v>
      </c>
      <c r="CV31" s="27"/>
      <c r="CW31" s="27">
        <f t="shared" si="37"/>
        <v>6.6951523467775429</v>
      </c>
      <c r="CX31" s="27">
        <f t="shared" si="38"/>
        <v>0.76475103003355882</v>
      </c>
      <c r="CY31" s="27"/>
      <c r="CZ31" s="27">
        <f t="shared" si="39"/>
        <v>1.7743521182073152</v>
      </c>
      <c r="DA31" s="27"/>
      <c r="DB31" s="27">
        <f t="shared" si="40"/>
        <v>0.39074139076349668</v>
      </c>
      <c r="DC31" s="27">
        <f t="shared" si="41"/>
        <v>2</v>
      </c>
      <c r="DD31" s="27">
        <f t="shared" si="42"/>
        <v>0.2256478817926848</v>
      </c>
      <c r="DE31" s="27">
        <f t="shared" si="43"/>
        <v>0.16104020131155247</v>
      </c>
      <c r="DF31" s="27"/>
      <c r="DG31" s="27">
        <f t="shared" si="44"/>
        <v>7.9192894148500779</v>
      </c>
      <c r="DH31" s="27">
        <f t="shared" si="45"/>
        <v>1.2788028226026826</v>
      </c>
      <c r="DI31" s="27">
        <f t="shared" si="46"/>
        <v>3.350512139758119</v>
      </c>
      <c r="DJ31" s="27">
        <f t="shared" si="47"/>
        <v>-1.6063449818518241</v>
      </c>
      <c r="DK31" s="27">
        <f t="shared" si="48"/>
        <v>0.26688511781499574</v>
      </c>
      <c r="DL31" s="27"/>
      <c r="DM31" s="27" t="str">
        <f t="shared" si="49"/>
        <v>ok</v>
      </c>
      <c r="DN31" s="27">
        <f t="shared" si="50"/>
        <v>0</v>
      </c>
      <c r="DO31" s="27" t="str">
        <f t="shared" si="51"/>
        <v>Mg-Hbl</v>
      </c>
      <c r="DP31" s="33">
        <f t="shared" si="52"/>
        <v>841.33060441260636</v>
      </c>
      <c r="DQ31" s="33">
        <f t="shared" si="53"/>
        <v>120.81946155440568</v>
      </c>
    </row>
    <row r="32" spans="1:121" s="4" customFormat="1">
      <c r="A32" s="3" t="s">
        <v>65</v>
      </c>
      <c r="B32" s="15" t="s">
        <v>89</v>
      </c>
      <c r="C32" s="21">
        <v>2.8</v>
      </c>
      <c r="D32" s="21">
        <v>14.9</v>
      </c>
      <c r="E32" s="21">
        <v>12.6</v>
      </c>
      <c r="F32" s="21">
        <v>42.2</v>
      </c>
      <c r="G32" s="21">
        <v>1</v>
      </c>
      <c r="H32" s="21">
        <v>11.6</v>
      </c>
      <c r="I32" s="21">
        <v>3.7</v>
      </c>
      <c r="J32" s="21">
        <v>0</v>
      </c>
      <c r="K32" s="21">
        <v>0.1</v>
      </c>
      <c r="L32" s="21">
        <v>11.4</v>
      </c>
      <c r="M32" s="21">
        <v>100.3</v>
      </c>
      <c r="P32" s="27">
        <f t="shared" si="0"/>
        <v>8.6454618480745005</v>
      </c>
      <c r="Q32" s="27">
        <v>9.0322580645161285E-2</v>
      </c>
      <c r="R32" s="27">
        <v>0.36972704714640203</v>
      </c>
      <c r="S32" s="27">
        <v>0.24715574735190268</v>
      </c>
      <c r="T32" s="27">
        <v>0.70227991346313867</v>
      </c>
      <c r="U32" s="27">
        <v>2.1272069772388855E-2</v>
      </c>
      <c r="V32" s="27">
        <v>0.20684736091298148</v>
      </c>
      <c r="W32" s="27">
        <v>4.6307884856070083E-2</v>
      </c>
      <c r="X32" s="27">
        <v>1.4104372355430183E-3</v>
      </c>
      <c r="Y32" s="27">
        <v>0.15866388308977036</v>
      </c>
      <c r="Z32" s="27">
        <f t="shared" si="1"/>
        <v>1.8439869244733587</v>
      </c>
      <c r="AA32" s="27">
        <f t="shared" si="2"/>
        <v>0.7808804249873742</v>
      </c>
      <c r="AB32" s="27">
        <f t="shared" si="2"/>
        <v>3.1964610803054607</v>
      </c>
      <c r="AC32" s="27">
        <f t="shared" si="2"/>
        <v>2.1367755842632148</v>
      </c>
      <c r="AD32" s="27">
        <f t="shared" si="2"/>
        <v>6.0715341985146267</v>
      </c>
      <c r="AE32" s="27">
        <f t="shared" si="2"/>
        <v>0.18390686764676667</v>
      </c>
      <c r="AF32" s="27">
        <f t="shared" si="2"/>
        <v>1.788290967148078</v>
      </c>
      <c r="AG32" s="27">
        <f t="shared" si="2"/>
        <v>0.40035305178818081</v>
      </c>
      <c r="AH32" s="27">
        <f t="shared" si="2"/>
        <v>1.2193881308990833E-2</v>
      </c>
      <c r="AI32" s="27">
        <f t="shared" si="2"/>
        <v>1.3717225479199626</v>
      </c>
      <c r="AJ32" s="27">
        <f t="shared" si="4"/>
        <v>15.942118603882653</v>
      </c>
      <c r="AL32" s="27">
        <f t="shared" si="5"/>
        <v>0.6997225462994735</v>
      </c>
      <c r="AM32" s="27">
        <f t="shared" si="6"/>
        <v>0.96478729263414087</v>
      </c>
      <c r="AN32" s="27">
        <f t="shared" si="7"/>
        <v>1.7530782597822188</v>
      </c>
      <c r="AP32" s="27">
        <f t="shared" si="8"/>
        <v>13.189040344100436</v>
      </c>
      <c r="AQ32" s="27">
        <f t="shared" si="9"/>
        <v>0.76968795757582831</v>
      </c>
      <c r="AR32" s="27">
        <f t="shared" si="9"/>
        <v>3.1506457604065505</v>
      </c>
      <c r="AS32" s="27">
        <f t="shared" si="9"/>
        <v>2.1061488835195772</v>
      </c>
      <c r="AT32" s="27">
        <f t="shared" si="9"/>
        <v>5.9845100569425549</v>
      </c>
      <c r="AU32" s="27">
        <f t="shared" si="9"/>
        <v>0.18127090501147691</v>
      </c>
      <c r="AV32" s="27">
        <f t="shared" si="9"/>
        <v>1.7626591447439113</v>
      </c>
      <c r="AW32" s="27">
        <f t="shared" si="9"/>
        <v>0.39461473598224345</v>
      </c>
      <c r="AX32" s="27">
        <f t="shared" si="9"/>
        <v>1.2019104717333608E-2</v>
      </c>
      <c r="AY32" s="27">
        <f t="shared" si="9"/>
        <v>1.3520614584317414</v>
      </c>
      <c r="BA32" s="27">
        <f t="shared" si="11"/>
        <v>14.977331311248513</v>
      </c>
      <c r="BB32" s="27">
        <f t="shared" si="12"/>
        <v>0.67778733833655436</v>
      </c>
      <c r="BC32" s="27">
        <f t="shared" si="12"/>
        <v>2.7744591596743571</v>
      </c>
      <c r="BD32" s="27">
        <f t="shared" si="12"/>
        <v>1.8546750431139529</v>
      </c>
      <c r="BE32" s="27">
        <f t="shared" si="12"/>
        <v>5.2699605116841433</v>
      </c>
      <c r="BF32" s="27">
        <f t="shared" si="12"/>
        <v>0.15962718789644442</v>
      </c>
      <c r="BG32" s="27">
        <f t="shared" si="12"/>
        <v>1.5521979243034503</v>
      </c>
      <c r="BH32" s="27">
        <f t="shared" si="12"/>
        <v>0.3474977995136902</v>
      </c>
      <c r="BI32" s="27">
        <f t="shared" si="12"/>
        <v>1.0584025533161992E-2</v>
      </c>
      <c r="BJ32" s="27">
        <f t="shared" si="12"/>
        <v>1.1906255361772458</v>
      </c>
      <c r="BK32" s="27"/>
      <c r="BL32" s="27">
        <f t="shared" si="14"/>
        <v>45.340675621444298</v>
      </c>
      <c r="BM32" s="27"/>
      <c r="BN32" s="27"/>
      <c r="BO32" s="27">
        <f t="shared" si="15"/>
        <v>0.76968795757582831</v>
      </c>
      <c r="BP32" s="27">
        <f t="shared" si="15"/>
        <v>3.1506457604065505</v>
      </c>
      <c r="BQ32" s="27">
        <f t="shared" si="15"/>
        <v>2.1061488835195772</v>
      </c>
      <c r="BR32" s="27">
        <f t="shared" si="15"/>
        <v>5.9845100569425549</v>
      </c>
      <c r="BS32" s="27">
        <f t="shared" si="15"/>
        <v>0.18127090501147691</v>
      </c>
      <c r="BT32" s="27">
        <f t="shared" si="15"/>
        <v>1.7626591447439113</v>
      </c>
      <c r="BU32" s="27">
        <f t="shared" si="15"/>
        <v>0.39461473598224345</v>
      </c>
      <c r="BV32" s="27">
        <f t="shared" si="15"/>
        <v>1.2019104717333608E-2</v>
      </c>
      <c r="BW32" s="27">
        <f t="shared" si="17"/>
        <v>0.69273707987603927</v>
      </c>
      <c r="BX32" s="27">
        <f t="shared" si="18"/>
        <v>0.65932437855570214</v>
      </c>
      <c r="BY32" s="27"/>
      <c r="BZ32" s="27">
        <f t="shared" si="19"/>
        <v>5.9845100569425549</v>
      </c>
      <c r="CA32" s="27">
        <f t="shared" si="20"/>
        <v>2.0154899430574451</v>
      </c>
      <c r="CB32" s="27">
        <f t="shared" si="21"/>
        <v>-9.0658940462132076E-2</v>
      </c>
      <c r="CC32" s="27">
        <f t="shared" si="22"/>
        <v>7.9093410595378675</v>
      </c>
      <c r="CE32" s="27">
        <f t="shared" si="23"/>
        <v>9.0658940462132076E-2</v>
      </c>
      <c r="CF32" s="27">
        <f t="shared" si="24"/>
        <v>0.48527367644437552</v>
      </c>
      <c r="CG32" s="27"/>
      <c r="CH32" s="27">
        <f t="shared" si="25"/>
        <v>0.65932437855570214</v>
      </c>
      <c r="CI32" s="27">
        <f t="shared" si="26"/>
        <v>3.1506457604065505</v>
      </c>
      <c r="CJ32" s="27">
        <f t="shared" si="27"/>
        <v>0.60207813941390576</v>
      </c>
      <c r="CK32" s="27">
        <f t="shared" si="28"/>
        <v>1.2019104717333608E-2</v>
      </c>
      <c r="CL32" s="27">
        <f t="shared" si="29"/>
        <v>5</v>
      </c>
      <c r="CM32" s="27"/>
      <c r="CN32" s="27">
        <f t="shared" si="30"/>
        <v>9.0658940462133519E-2</v>
      </c>
      <c r="CO32" s="27">
        <f t="shared" si="31"/>
        <v>1.7626591447439113</v>
      </c>
      <c r="CP32" s="27">
        <f t="shared" si="32"/>
        <v>0.14668191479395531</v>
      </c>
      <c r="CQ32" s="27">
        <f t="shared" si="33"/>
        <v>2</v>
      </c>
      <c r="CR32" s="27"/>
      <c r="CS32" s="27">
        <f t="shared" si="34"/>
        <v>0.62300604278187299</v>
      </c>
      <c r="CT32" s="27">
        <f t="shared" si="35"/>
        <v>0.18127090501147691</v>
      </c>
      <c r="CU32" s="27">
        <f t="shared" si="36"/>
        <v>0.80427694779334991</v>
      </c>
      <c r="CV32" s="27"/>
      <c r="CW32" s="27">
        <f t="shared" si="37"/>
        <v>5.9845100569425549</v>
      </c>
      <c r="CX32" s="27">
        <f t="shared" si="38"/>
        <v>0.81975850216755797</v>
      </c>
      <c r="CY32" s="27"/>
      <c r="CZ32" s="27">
        <f t="shared" si="39"/>
        <v>1.7626591447439113</v>
      </c>
      <c r="DA32" s="27"/>
      <c r="DB32" s="27">
        <f t="shared" si="40"/>
        <v>0.80427694779334991</v>
      </c>
      <c r="DC32" s="27">
        <f t="shared" si="41"/>
        <v>1.9093410595378666</v>
      </c>
      <c r="DD32" s="27">
        <f t="shared" si="42"/>
        <v>0.14668191479395531</v>
      </c>
      <c r="DE32" s="27">
        <f t="shared" si="43"/>
        <v>0.39461473598224345</v>
      </c>
      <c r="DF32" s="27"/>
      <c r="DG32" s="27">
        <f t="shared" si="44"/>
        <v>6.8710801594698871</v>
      </c>
      <c r="DH32" s="27">
        <f t="shared" si="45"/>
        <v>2.1061488835195772</v>
      </c>
      <c r="DI32" s="27">
        <f t="shared" si="46"/>
        <v>2.7245941235897062</v>
      </c>
      <c r="DJ32" s="27">
        <f t="shared" si="47"/>
        <v>-1.6255112907434597</v>
      </c>
      <c r="DK32" s="27">
        <f t="shared" si="48"/>
        <v>0.16621367410557161</v>
      </c>
      <c r="DL32" s="27"/>
      <c r="DM32" s="27" t="str">
        <f t="shared" si="49"/>
        <v>ok</v>
      </c>
      <c r="DN32" s="27">
        <f t="shared" si="50"/>
        <v>4.3044886888828238E-2</v>
      </c>
      <c r="DO32" s="27" t="str">
        <f t="shared" si="51"/>
        <v>Mg-Hst</v>
      </c>
      <c r="DP32" s="33">
        <f t="shared" si="52"/>
        <v>1000.1206798823853</v>
      </c>
      <c r="DQ32" s="33">
        <f t="shared" si="53"/>
        <v>397.03364043364593</v>
      </c>
    </row>
    <row r="33" spans="1:121" s="4" customFormat="1">
      <c r="A33" s="3" t="s">
        <v>66</v>
      </c>
      <c r="B33" s="15" t="s">
        <v>89</v>
      </c>
      <c r="C33" s="21">
        <v>1.7</v>
      </c>
      <c r="D33" s="21">
        <v>15.2</v>
      </c>
      <c r="E33" s="21">
        <v>6.3</v>
      </c>
      <c r="F33" s="21">
        <v>48.6</v>
      </c>
      <c r="G33" s="21">
        <v>0.7</v>
      </c>
      <c r="H33" s="21">
        <v>11.3</v>
      </c>
      <c r="I33" s="21">
        <v>1.1000000000000001</v>
      </c>
      <c r="J33" s="21">
        <v>0</v>
      </c>
      <c r="K33" s="21">
        <v>1.1000000000000001</v>
      </c>
      <c r="L33" s="21">
        <v>13.3</v>
      </c>
      <c r="M33" s="21">
        <v>99.299999999999983</v>
      </c>
      <c r="P33" s="27">
        <f t="shared" si="0"/>
        <v>8.6968648140657923</v>
      </c>
      <c r="Q33" s="27">
        <v>5.4838709677419349E-2</v>
      </c>
      <c r="R33" s="27">
        <v>0.37717121588089325</v>
      </c>
      <c r="S33" s="27">
        <v>0.12357787367595134</v>
      </c>
      <c r="T33" s="27">
        <v>0.8087868197703445</v>
      </c>
      <c r="U33" s="27">
        <v>1.4890448840672197E-2</v>
      </c>
      <c r="V33" s="27">
        <v>0.20149786019971472</v>
      </c>
      <c r="W33" s="27">
        <v>1.3767209011264079E-2</v>
      </c>
      <c r="X33" s="27">
        <v>1.55148095909732E-2</v>
      </c>
      <c r="Y33" s="27">
        <v>0.18510786360473208</v>
      </c>
      <c r="Z33" s="27">
        <f t="shared" si="1"/>
        <v>1.7951528102519649</v>
      </c>
      <c r="AA33" s="27">
        <f t="shared" si="2"/>
        <v>0.4769248446423176</v>
      </c>
      <c r="AB33" s="27">
        <f t="shared" si="2"/>
        <v>3.2802070762729536</v>
      </c>
      <c r="AC33" s="27">
        <f t="shared" si="2"/>
        <v>1.0747400613694484</v>
      </c>
      <c r="AD33" s="27">
        <f t="shared" si="2"/>
        <v>7.0339096349408807</v>
      </c>
      <c r="AE33" s="27">
        <f t="shared" si="2"/>
        <v>0.1295002205880888</v>
      </c>
      <c r="AF33" s="27">
        <f t="shared" si="2"/>
        <v>1.7523996504804469</v>
      </c>
      <c r="AG33" s="27">
        <f t="shared" si="2"/>
        <v>0.11973155563795207</v>
      </c>
      <c r="AH33" s="27">
        <f t="shared" si="2"/>
        <v>0.13493020162866531</v>
      </c>
      <c r="AI33" s="27">
        <f t="shared" si="2"/>
        <v>1.6098580657908843</v>
      </c>
      <c r="AJ33" s="27">
        <f t="shared" si="4"/>
        <v>15.612201311351637</v>
      </c>
      <c r="AL33" s="27">
        <f t="shared" si="5"/>
        <v>0.67079005718286844</v>
      </c>
      <c r="AM33" s="27">
        <f t="shared" si="6"/>
        <v>0.6064250652304064</v>
      </c>
      <c r="AN33" s="27">
        <f t="shared" si="7"/>
        <v>1.3588247157108533</v>
      </c>
      <c r="AP33" s="27">
        <f t="shared" si="8"/>
        <v>13.253376595640784</v>
      </c>
      <c r="AQ33" s="27">
        <f t="shared" si="9"/>
        <v>0.4678070479329321</v>
      </c>
      <c r="AR33" s="27">
        <f t="shared" si="9"/>
        <v>3.2174964382717501</v>
      </c>
      <c r="AS33" s="27">
        <f t="shared" si="9"/>
        <v>1.0541932991173197</v>
      </c>
      <c r="AT33" s="27">
        <f t="shared" si="9"/>
        <v>6.8994361243992408</v>
      </c>
      <c r="AU33" s="27">
        <f t="shared" si="9"/>
        <v>0.12702444961828682</v>
      </c>
      <c r="AV33" s="27">
        <f t="shared" si="9"/>
        <v>1.7188974667586867</v>
      </c>
      <c r="AW33" s="27">
        <f t="shared" si="9"/>
        <v>0.11744254092993436</v>
      </c>
      <c r="AX33" s="27">
        <f t="shared" si="9"/>
        <v>0.13235062087872715</v>
      </c>
      <c r="AY33" s="27">
        <f t="shared" si="9"/>
        <v>1.5790809764030285</v>
      </c>
      <c r="BA33" s="27">
        <f t="shared" si="11"/>
        <v>15.005776246121231</v>
      </c>
      <c r="BB33" s="27">
        <f t="shared" si="12"/>
        <v>0.41317575836523235</v>
      </c>
      <c r="BC33" s="27">
        <f t="shared" si="12"/>
        <v>2.841751822240512</v>
      </c>
      <c r="BD33" s="27">
        <f t="shared" si="12"/>
        <v>0.931082842276439</v>
      </c>
      <c r="BE33" s="27">
        <f t="shared" si="12"/>
        <v>6.0937084329687741</v>
      </c>
      <c r="BF33" s="27">
        <f t="shared" si="12"/>
        <v>0.11219032191555667</v>
      </c>
      <c r="BG33" s="27">
        <f t="shared" si="12"/>
        <v>1.5181617453568528</v>
      </c>
      <c r="BH33" s="27">
        <f t="shared" si="12"/>
        <v>0.103727404551678</v>
      </c>
      <c r="BI33" s="27">
        <f t="shared" si="12"/>
        <v>0.11689449398701089</v>
      </c>
      <c r="BJ33" s="27">
        <f t="shared" si="12"/>
        <v>1.3946732586187343</v>
      </c>
      <c r="BK33" s="27"/>
      <c r="BL33" s="27">
        <f t="shared" si="14"/>
        <v>45.120577060844262</v>
      </c>
      <c r="BM33" s="27"/>
      <c r="BN33" s="27"/>
      <c r="BO33" s="27">
        <f t="shared" si="15"/>
        <v>0.4678070479329321</v>
      </c>
      <c r="BP33" s="27">
        <f t="shared" si="15"/>
        <v>3.2174964382717501</v>
      </c>
      <c r="BQ33" s="27">
        <f t="shared" si="15"/>
        <v>1.0541932991173197</v>
      </c>
      <c r="BR33" s="27">
        <f t="shared" si="15"/>
        <v>6.8994361243992408</v>
      </c>
      <c r="BS33" s="27">
        <f t="shared" si="15"/>
        <v>0.12702444961828682</v>
      </c>
      <c r="BT33" s="27">
        <f t="shared" si="15"/>
        <v>1.7188974667586867</v>
      </c>
      <c r="BU33" s="27">
        <f t="shared" si="15"/>
        <v>0.11744254092993436</v>
      </c>
      <c r="BV33" s="27">
        <f t="shared" si="15"/>
        <v>0.13235062087872715</v>
      </c>
      <c r="BW33" s="27">
        <f t="shared" si="17"/>
        <v>0.69965803724729048</v>
      </c>
      <c r="BX33" s="27">
        <f t="shared" si="18"/>
        <v>0.87942293915573799</v>
      </c>
      <c r="BY33" s="27"/>
      <c r="BZ33" s="27">
        <f t="shared" si="19"/>
        <v>6.8994361243992408</v>
      </c>
      <c r="CA33" s="27">
        <f t="shared" si="20"/>
        <v>1.0541932991173197</v>
      </c>
      <c r="CB33" s="27">
        <f t="shared" si="21"/>
        <v>4.6370576483439452E-2</v>
      </c>
      <c r="CC33" s="27">
        <f t="shared" si="22"/>
        <v>8</v>
      </c>
      <c r="CE33" s="27">
        <f t="shared" si="23"/>
        <v>0</v>
      </c>
      <c r="CF33" s="27">
        <f t="shared" si="24"/>
        <v>7.1071964446494912E-2</v>
      </c>
      <c r="CG33" s="27"/>
      <c r="CH33" s="27">
        <f t="shared" si="25"/>
        <v>0.87942293915573799</v>
      </c>
      <c r="CI33" s="27">
        <f t="shared" si="26"/>
        <v>3.2174964382717501</v>
      </c>
      <c r="CJ33" s="27">
        <f t="shared" si="27"/>
        <v>0.69965803724729048</v>
      </c>
      <c r="CK33" s="27">
        <f t="shared" si="28"/>
        <v>0.13235062087872715</v>
      </c>
      <c r="CL33" s="27">
        <f t="shared" si="29"/>
        <v>5</v>
      </c>
      <c r="CM33" s="27"/>
      <c r="CN33" s="27">
        <f t="shared" si="30"/>
        <v>0</v>
      </c>
      <c r="CO33" s="27">
        <f t="shared" si="31"/>
        <v>1.7188974667586867</v>
      </c>
      <c r="CP33" s="27">
        <f t="shared" si="32"/>
        <v>0.28110253324131329</v>
      </c>
      <c r="CQ33" s="27">
        <f t="shared" si="33"/>
        <v>2</v>
      </c>
      <c r="CR33" s="27"/>
      <c r="CS33" s="27">
        <f t="shared" si="34"/>
        <v>0.18670451469161881</v>
      </c>
      <c r="CT33" s="27">
        <f t="shared" si="35"/>
        <v>0.12702444961828682</v>
      </c>
      <c r="CU33" s="27">
        <f t="shared" si="36"/>
        <v>0.3137289643099056</v>
      </c>
      <c r="CV33" s="27"/>
      <c r="CW33" s="27">
        <f t="shared" si="37"/>
        <v>6.8994361243992408</v>
      </c>
      <c r="CX33" s="27">
        <f t="shared" si="38"/>
        <v>0.8213861511921654</v>
      </c>
      <c r="CY33" s="27"/>
      <c r="CZ33" s="27">
        <f t="shared" si="39"/>
        <v>1.7188974667586867</v>
      </c>
      <c r="DA33" s="27"/>
      <c r="DB33" s="27">
        <f t="shared" si="40"/>
        <v>0.3137289643099056</v>
      </c>
      <c r="DC33" s="27">
        <f t="shared" si="41"/>
        <v>2</v>
      </c>
      <c r="DD33" s="27">
        <f t="shared" si="42"/>
        <v>0.28110253324131329</v>
      </c>
      <c r="DE33" s="27">
        <f t="shared" si="43"/>
        <v>0.11744254092993436</v>
      </c>
      <c r="DF33" s="27"/>
      <c r="DG33" s="27">
        <f t="shared" si="44"/>
        <v>8.1169151647288</v>
      </c>
      <c r="DH33" s="27">
        <f t="shared" si="45"/>
        <v>1.0541932991173197</v>
      </c>
      <c r="DI33" s="27">
        <f t="shared" si="46"/>
        <v>3.6496897683414455</v>
      </c>
      <c r="DJ33" s="27">
        <f t="shared" si="47"/>
        <v>-1.6803388748096189</v>
      </c>
      <c r="DK33" s="27">
        <f t="shared" si="48"/>
        <v>0.26939365230981721</v>
      </c>
      <c r="DL33" s="27"/>
      <c r="DM33" s="27" t="str">
        <f t="shared" si="49"/>
        <v>ok</v>
      </c>
      <c r="DN33" s="27">
        <f t="shared" si="50"/>
        <v>0</v>
      </c>
      <c r="DO33" s="27" t="str">
        <f t="shared" si="51"/>
        <v>Mg-Hbl</v>
      </c>
      <c r="DP33" s="33">
        <f t="shared" si="52"/>
        <v>811.3928724407283</v>
      </c>
      <c r="DQ33" s="33">
        <f t="shared" si="53"/>
        <v>87.471137633796104</v>
      </c>
    </row>
    <row r="34" spans="1:121" s="6" customFormat="1" ht="15" thickBot="1">
      <c r="A34" s="5" t="s">
        <v>67</v>
      </c>
      <c r="B34" s="16" t="s">
        <v>89</v>
      </c>
      <c r="C34" s="22">
        <v>2.8</v>
      </c>
      <c r="D34" s="22">
        <v>14.9</v>
      </c>
      <c r="E34" s="22">
        <v>12.6</v>
      </c>
      <c r="F34" s="22">
        <v>42.3</v>
      </c>
      <c r="G34" s="22">
        <v>1</v>
      </c>
      <c r="H34" s="22">
        <v>11.5</v>
      </c>
      <c r="I34" s="22">
        <v>3.7</v>
      </c>
      <c r="J34" s="22">
        <v>0</v>
      </c>
      <c r="K34" s="22">
        <v>0.2</v>
      </c>
      <c r="L34" s="22">
        <v>11.6</v>
      </c>
      <c r="M34" s="22">
        <v>100.6</v>
      </c>
      <c r="P34" s="28">
        <f t="shared" si="0"/>
        <v>8.6268511303829705</v>
      </c>
      <c r="Q34" s="28">
        <v>9.0322580645161285E-2</v>
      </c>
      <c r="R34" s="28">
        <v>0.36972704714640203</v>
      </c>
      <c r="S34" s="28">
        <v>0.24715574735190268</v>
      </c>
      <c r="T34" s="28">
        <v>0.70394408387418861</v>
      </c>
      <c r="U34" s="28">
        <v>2.1272069772388855E-2</v>
      </c>
      <c r="V34" s="28">
        <v>0.20506419400855924</v>
      </c>
      <c r="W34" s="28">
        <v>4.6307884856070083E-2</v>
      </c>
      <c r="X34" s="28">
        <v>2.8208744710860366E-3</v>
      </c>
      <c r="Y34" s="28">
        <v>0.16144745998608215</v>
      </c>
      <c r="Z34" s="28">
        <f t="shared" si="1"/>
        <v>1.8480619421118409</v>
      </c>
      <c r="AA34" s="28">
        <f t="shared" si="2"/>
        <v>0.77919945693781667</v>
      </c>
      <c r="AB34" s="28">
        <f t="shared" si="2"/>
        <v>3.1895801946080962</v>
      </c>
      <c r="AC34" s="28">
        <f t="shared" si="2"/>
        <v>2.1321758384234095</v>
      </c>
      <c r="AD34" s="28">
        <f t="shared" si="2"/>
        <v>6.0728208156964483</v>
      </c>
      <c r="AE34" s="28">
        <f t="shared" si="2"/>
        <v>0.18351097916151821</v>
      </c>
      <c r="AF34" s="28">
        <f t="shared" si="2"/>
        <v>1.7690582738838121</v>
      </c>
      <c r="AG34" s="28">
        <f t="shared" si="2"/>
        <v>0.39949122881623261</v>
      </c>
      <c r="AH34" s="28">
        <f t="shared" si="2"/>
        <v>2.433526411955704E-2</v>
      </c>
      <c r="AI34" s="28">
        <f t="shared" si="2"/>
        <v>1.3927832026783922</v>
      </c>
      <c r="AJ34" s="28">
        <f t="shared" si="4"/>
        <v>15.942955254325286</v>
      </c>
      <c r="AL34" s="28">
        <f t="shared" si="5"/>
        <v>0.69605570708269271</v>
      </c>
      <c r="AM34" s="28">
        <f t="shared" si="6"/>
        <v>0.96271043609933482</v>
      </c>
      <c r="AN34" s="28">
        <f t="shared" si="7"/>
        <v>1.7317687099831469</v>
      </c>
      <c r="AP34" s="28">
        <f t="shared" si="8"/>
        <v>13.211186544342137</v>
      </c>
      <c r="AQ34" s="28">
        <f t="shared" si="9"/>
        <v>0.76674361581320249</v>
      </c>
      <c r="AR34" s="28">
        <f t="shared" si="9"/>
        <v>3.1385933724221751</v>
      </c>
      <c r="AS34" s="28">
        <f t="shared" si="9"/>
        <v>2.0980920832864207</v>
      </c>
      <c r="AT34" s="28">
        <f t="shared" si="9"/>
        <v>5.9757441422143689</v>
      </c>
      <c r="AU34" s="28">
        <f t="shared" si="9"/>
        <v>0.18057747660231316</v>
      </c>
      <c r="AV34" s="28">
        <f t="shared" si="9"/>
        <v>1.7407791104379375</v>
      </c>
      <c r="AW34" s="28">
        <f t="shared" si="9"/>
        <v>0.39310518833262248</v>
      </c>
      <c r="AX34" s="28">
        <f t="shared" si="9"/>
        <v>2.3946254372566266E-2</v>
      </c>
      <c r="AY34" s="28">
        <f t="shared" si="9"/>
        <v>1.3705189593718443</v>
      </c>
      <c r="BA34" s="28">
        <f t="shared" si="11"/>
        <v>14.98024481822595</v>
      </c>
      <c r="BB34" s="28">
        <f t="shared" si="12"/>
        <v>0.67619675533388413</v>
      </c>
      <c r="BC34" s="28">
        <f t="shared" si="12"/>
        <v>2.7679482567238662</v>
      </c>
      <c r="BD34" s="28">
        <f t="shared" si="12"/>
        <v>1.8503226239520756</v>
      </c>
      <c r="BE34" s="28">
        <f t="shared" si="12"/>
        <v>5.2700520960780368</v>
      </c>
      <c r="BF34" s="28">
        <f t="shared" si="12"/>
        <v>0.15925258619253052</v>
      </c>
      <c r="BG34" s="28">
        <f t="shared" si="12"/>
        <v>1.5352057219057578</v>
      </c>
      <c r="BH34" s="28">
        <f t="shared" si="12"/>
        <v>0.34668231645269304</v>
      </c>
      <c r="BI34" s="28">
        <f t="shared" si="12"/>
        <v>2.1118375393260534E-2</v>
      </c>
      <c r="BJ34" s="28">
        <f t="shared" si="12"/>
        <v>1.2086706094943074</v>
      </c>
      <c r="BK34" s="28"/>
      <c r="BL34" s="28">
        <f t="shared" si="14"/>
        <v>45.264670057671793</v>
      </c>
      <c r="BM34" s="28"/>
      <c r="BN34" s="28"/>
      <c r="BO34" s="28">
        <f t="shared" si="15"/>
        <v>0.76674361581320249</v>
      </c>
      <c r="BP34" s="28">
        <f t="shared" si="15"/>
        <v>3.1385933724221751</v>
      </c>
      <c r="BQ34" s="28">
        <f t="shared" si="15"/>
        <v>2.0980920832864207</v>
      </c>
      <c r="BR34" s="28">
        <f t="shared" si="15"/>
        <v>5.9757441422143689</v>
      </c>
      <c r="BS34" s="28">
        <f t="shared" si="15"/>
        <v>0.18057747660231316</v>
      </c>
      <c r="BT34" s="28">
        <f t="shared" si="15"/>
        <v>1.7407791104379375</v>
      </c>
      <c r="BU34" s="28">
        <f t="shared" si="15"/>
        <v>0.39310518833262248</v>
      </c>
      <c r="BV34" s="28">
        <f t="shared" si="15"/>
        <v>2.3946254372566266E-2</v>
      </c>
      <c r="BW34" s="28">
        <f t="shared" si="17"/>
        <v>0.63518901704363762</v>
      </c>
      <c r="BX34" s="28">
        <f t="shared" si="18"/>
        <v>0.7353299423282067</v>
      </c>
      <c r="BY34" s="28"/>
      <c r="BZ34" s="28">
        <f t="shared" si="19"/>
        <v>5.9757441422143689</v>
      </c>
      <c r="CA34" s="28">
        <f t="shared" si="20"/>
        <v>2.0242558577856311</v>
      </c>
      <c r="CB34" s="28">
        <f t="shared" si="21"/>
        <v>-7.383622550078961E-2</v>
      </c>
      <c r="CC34" s="28">
        <f t="shared" si="22"/>
        <v>7.9261637744992104</v>
      </c>
      <c r="CE34" s="28">
        <f t="shared" si="23"/>
        <v>7.383622550078961E-2</v>
      </c>
      <c r="CF34" s="28">
        <f t="shared" si="24"/>
        <v>0.46694141383341209</v>
      </c>
      <c r="CG34" s="28"/>
      <c r="CH34" s="28">
        <f t="shared" si="25"/>
        <v>0.7353299423282067</v>
      </c>
      <c r="CI34" s="28">
        <f t="shared" si="26"/>
        <v>3.1385933724221751</v>
      </c>
      <c r="CJ34" s="28">
        <f t="shared" si="27"/>
        <v>0.56135279154285012</v>
      </c>
      <c r="CK34" s="28">
        <f t="shared" si="28"/>
        <v>2.3946254372566266E-2</v>
      </c>
      <c r="CL34" s="28">
        <f t="shared" si="29"/>
        <v>5</v>
      </c>
      <c r="CM34" s="28"/>
      <c r="CN34" s="28">
        <f t="shared" si="30"/>
        <v>7.38362255007875E-2</v>
      </c>
      <c r="CO34" s="28">
        <f t="shared" si="31"/>
        <v>1.7407791104379375</v>
      </c>
      <c r="CP34" s="28">
        <f t="shared" si="32"/>
        <v>0.18538466406127507</v>
      </c>
      <c r="CQ34" s="28">
        <f t="shared" si="33"/>
        <v>2</v>
      </c>
      <c r="CR34" s="28"/>
      <c r="CS34" s="28">
        <f t="shared" si="34"/>
        <v>0.58135895175192742</v>
      </c>
      <c r="CT34" s="28">
        <f t="shared" si="35"/>
        <v>0.18057747660231316</v>
      </c>
      <c r="CU34" s="28">
        <f t="shared" si="36"/>
        <v>0.76193642835424058</v>
      </c>
      <c r="CV34" s="28"/>
      <c r="CW34" s="28">
        <f t="shared" si="37"/>
        <v>5.9757441422143689</v>
      </c>
      <c r="CX34" s="28">
        <f t="shared" si="38"/>
        <v>0.8316837190144527</v>
      </c>
      <c r="CY34" s="28"/>
      <c r="CZ34" s="28">
        <f t="shared" si="39"/>
        <v>1.7407791104379375</v>
      </c>
      <c r="DA34" s="28"/>
      <c r="DB34" s="28">
        <f t="shared" si="40"/>
        <v>0.76193642835424058</v>
      </c>
      <c r="DC34" s="28">
        <f t="shared" si="41"/>
        <v>1.9261637744992126</v>
      </c>
      <c r="DD34" s="28">
        <f t="shared" si="42"/>
        <v>0.18538466406127507</v>
      </c>
      <c r="DE34" s="28">
        <f t="shared" si="43"/>
        <v>0.39310518833262248</v>
      </c>
      <c r="DF34" s="28"/>
      <c r="DG34" s="28">
        <f t="shared" si="44"/>
        <v>6.8900703846649636</v>
      </c>
      <c r="DH34" s="28">
        <f t="shared" si="45"/>
        <v>2.0980920832864207</v>
      </c>
      <c r="DI34" s="28">
        <f t="shared" si="46"/>
        <v>2.7709385989354227</v>
      </c>
      <c r="DJ34" s="28">
        <f t="shared" si="47"/>
        <v>-1.6228302105952188</v>
      </c>
      <c r="DK34" s="28">
        <f t="shared" si="48"/>
        <v>0.20075209697341234</v>
      </c>
      <c r="DL34" s="28"/>
      <c r="DM34" s="28" t="str">
        <f t="shared" si="49"/>
        <v>ok</v>
      </c>
      <c r="DN34" s="28">
        <f t="shared" si="50"/>
        <v>3.5192080504461765E-2</v>
      </c>
      <c r="DO34" s="28" t="str">
        <f t="shared" si="51"/>
        <v>Mg-Hst</v>
      </c>
      <c r="DP34" s="34">
        <f t="shared" si="52"/>
        <v>997.24390763825863</v>
      </c>
      <c r="DQ34" s="34">
        <f t="shared" si="53"/>
        <v>392.46028012606672</v>
      </c>
    </row>
    <row r="35" spans="1:121" s="2" customFormat="1">
      <c r="A35" s="1" t="s">
        <v>68</v>
      </c>
      <c r="B35" s="14" t="s">
        <v>89</v>
      </c>
      <c r="C35" s="20">
        <v>2.9</v>
      </c>
      <c r="D35" s="20">
        <v>15</v>
      </c>
      <c r="E35" s="20">
        <v>12.8</v>
      </c>
      <c r="F35" s="20">
        <v>41.8</v>
      </c>
      <c r="G35" s="20">
        <v>1</v>
      </c>
      <c r="H35" s="20">
        <v>11.5</v>
      </c>
      <c r="I35" s="20">
        <v>3.6</v>
      </c>
      <c r="J35" s="20">
        <v>0.1</v>
      </c>
      <c r="K35" s="20">
        <v>0.1</v>
      </c>
      <c r="L35" s="20">
        <v>11.2</v>
      </c>
      <c r="M35" s="20">
        <v>99.999999999999986</v>
      </c>
      <c r="P35" s="26">
        <f t="shared" si="0"/>
        <v>8.6794058071073454</v>
      </c>
      <c r="Q35" s="26">
        <v>9.3548387096774183E-2</v>
      </c>
      <c r="R35" s="26">
        <v>0.37220843672456577</v>
      </c>
      <c r="S35" s="26">
        <v>0.25107885445272654</v>
      </c>
      <c r="T35" s="26">
        <v>0.69562323181893815</v>
      </c>
      <c r="U35" s="26">
        <v>2.1272069772388855E-2</v>
      </c>
      <c r="V35" s="26">
        <v>0.20506419400855924</v>
      </c>
      <c r="W35" s="26">
        <v>4.5056320400500616E-2</v>
      </c>
      <c r="X35" s="26">
        <v>1.4104372355430183E-3</v>
      </c>
      <c r="Y35" s="26">
        <v>0.15588030619345861</v>
      </c>
      <c r="Z35" s="26">
        <f t="shared" si="1"/>
        <v>1.8411422377034552</v>
      </c>
      <c r="AA35" s="26">
        <f t="shared" si="2"/>
        <v>0.81194441421326768</v>
      </c>
      <c r="AB35" s="26">
        <f t="shared" si="2"/>
        <v>3.2305480671615432</v>
      </c>
      <c r="AC35" s="26">
        <f t="shared" si="2"/>
        <v>2.1792152673788547</v>
      </c>
      <c r="AD35" s="26">
        <f t="shared" si="2"/>
        <v>6.0375963178080712</v>
      </c>
      <c r="AE35" s="26">
        <f t="shared" si="2"/>
        <v>0.18462892591166447</v>
      </c>
      <c r="AF35" s="26">
        <f t="shared" si="2"/>
        <v>1.7798353563076763</v>
      </c>
      <c r="AG35" s="26">
        <f t="shared" si="2"/>
        <v>0.3910620889309942</v>
      </c>
      <c r="AH35" s="26">
        <f t="shared" si="2"/>
        <v>1.2241757132732504E-2</v>
      </c>
      <c r="AI35" s="26">
        <f t="shared" si="2"/>
        <v>1.3529484347891758</v>
      </c>
      <c r="AJ35" s="26">
        <f t="shared" si="4"/>
        <v>15.98002062963398</v>
      </c>
      <c r="AL35" s="26">
        <f t="shared" si="5"/>
        <v>0.70482175906246114</v>
      </c>
      <c r="AM35" s="26">
        <f t="shared" si="6"/>
        <v>0.99657334012493215</v>
      </c>
      <c r="AN35" s="26">
        <f t="shared" si="7"/>
        <v>1.7764086964326085</v>
      </c>
      <c r="AP35" s="26">
        <f t="shared" si="8"/>
        <v>13.203611933201371</v>
      </c>
      <c r="AQ35" s="26">
        <f t="shared" si="9"/>
        <v>0.79942347883085885</v>
      </c>
      <c r="AR35" s="26">
        <f t="shared" si="9"/>
        <v>3.180730021873444</v>
      </c>
      <c r="AS35" s="26">
        <f t="shared" si="9"/>
        <v>2.1456097482453211</v>
      </c>
      <c r="AT35" s="26">
        <f t="shared" si="9"/>
        <v>5.9444909869048539</v>
      </c>
      <c r="AU35" s="26">
        <f t="shared" si="9"/>
        <v>0.18178177675884535</v>
      </c>
      <c r="AV35" s="26">
        <f t="shared" si="9"/>
        <v>1.7523886455506987</v>
      </c>
      <c r="AW35" s="26">
        <f t="shared" si="9"/>
        <v>0.3850315490808503</v>
      </c>
      <c r="AX35" s="26">
        <f t="shared" si="9"/>
        <v>1.2052977892007502E-2</v>
      </c>
      <c r="AY35" s="26">
        <f t="shared" si="9"/>
        <v>1.3320847160035238</v>
      </c>
      <c r="BA35" s="26">
        <f t="shared" si="11"/>
        <v>14.983447289509048</v>
      </c>
      <c r="BB35" s="26">
        <f t="shared" si="12"/>
        <v>0.70446254328688185</v>
      </c>
      <c r="BC35" s="26">
        <f t="shared" si="12"/>
        <v>2.8029013658629256</v>
      </c>
      <c r="BD35" s="26">
        <f t="shared" si="12"/>
        <v>1.8907396895079527</v>
      </c>
      <c r="BE35" s="26">
        <f t="shared" si="12"/>
        <v>5.2383640837085839</v>
      </c>
      <c r="BF35" s="26">
        <f t="shared" si="12"/>
        <v>0.16018850605442236</v>
      </c>
      <c r="BG35" s="26">
        <f t="shared" si="12"/>
        <v>1.5442280527926451</v>
      </c>
      <c r="BH35" s="26">
        <f t="shared" si="12"/>
        <v>0.33929489375001515</v>
      </c>
      <c r="BI35" s="26">
        <f t="shared" si="12"/>
        <v>1.0621243539659229E-2</v>
      </c>
      <c r="BJ35" s="26">
        <f t="shared" si="12"/>
        <v>1.1738506708382188</v>
      </c>
      <c r="BK35" s="26"/>
      <c r="BL35" s="26">
        <f t="shared" si="14"/>
        <v>45.290637366907838</v>
      </c>
      <c r="BM35" s="26"/>
      <c r="BN35" s="26"/>
      <c r="BO35" s="26">
        <f t="shared" si="15"/>
        <v>0.79942347883085885</v>
      </c>
      <c r="BP35" s="26">
        <f t="shared" si="15"/>
        <v>3.180730021873444</v>
      </c>
      <c r="BQ35" s="26">
        <f t="shared" si="15"/>
        <v>2.1456097482453211</v>
      </c>
      <c r="BR35" s="26">
        <f t="shared" si="15"/>
        <v>5.9444909869048539</v>
      </c>
      <c r="BS35" s="26">
        <f t="shared" si="15"/>
        <v>0.18178177675884535</v>
      </c>
      <c r="BT35" s="26">
        <f t="shared" si="15"/>
        <v>1.7523886455506987</v>
      </c>
      <c r="BU35" s="26">
        <f t="shared" si="15"/>
        <v>0.3850315490808503</v>
      </c>
      <c r="BV35" s="26">
        <f t="shared" si="15"/>
        <v>1.2052977892007502E-2</v>
      </c>
      <c r="BW35" s="26">
        <f t="shared" si="17"/>
        <v>0.62272208291136155</v>
      </c>
      <c r="BX35" s="26">
        <f t="shared" si="18"/>
        <v>0.7093626330921623</v>
      </c>
      <c r="BY35" s="26"/>
      <c r="BZ35" s="26">
        <f t="shared" si="19"/>
        <v>5.9444909869048539</v>
      </c>
      <c r="CA35" s="26">
        <f t="shared" si="20"/>
        <v>2.0555090130951461</v>
      </c>
      <c r="CB35" s="26">
        <f t="shared" si="21"/>
        <v>-9.0100735150175026E-2</v>
      </c>
      <c r="CC35" s="26">
        <f t="shared" si="22"/>
        <v>7.909899264849825</v>
      </c>
      <c r="CE35" s="26">
        <f t="shared" si="23"/>
        <v>9.0100735150175026E-2</v>
      </c>
      <c r="CF35" s="26">
        <f t="shared" si="24"/>
        <v>0.47513228423102533</v>
      </c>
      <c r="CG35" s="26"/>
      <c r="CH35" s="26">
        <f t="shared" si="25"/>
        <v>0.7093626330921623</v>
      </c>
      <c r="CI35" s="26">
        <f t="shared" si="26"/>
        <v>3.180730021873444</v>
      </c>
      <c r="CJ35" s="26">
        <f t="shared" si="27"/>
        <v>0.53262134776118542</v>
      </c>
      <c r="CK35" s="26">
        <f t="shared" si="28"/>
        <v>1.2052977892007502E-2</v>
      </c>
      <c r="CL35" s="26">
        <f t="shared" si="29"/>
        <v>4.9999999999999991</v>
      </c>
      <c r="CM35" s="26"/>
      <c r="CN35" s="26">
        <f t="shared" si="30"/>
        <v>9.0100735150176137E-2</v>
      </c>
      <c r="CO35" s="26">
        <f t="shared" si="31"/>
        <v>1.7523886455506987</v>
      </c>
      <c r="CP35" s="26">
        <f t="shared" si="32"/>
        <v>0.15751061929912513</v>
      </c>
      <c r="CQ35" s="26">
        <f t="shared" si="33"/>
        <v>2</v>
      </c>
      <c r="CR35" s="26"/>
      <c r="CS35" s="26">
        <f t="shared" si="34"/>
        <v>0.64191285953173371</v>
      </c>
      <c r="CT35" s="26">
        <f t="shared" si="35"/>
        <v>0.18178177675884535</v>
      </c>
      <c r="CU35" s="26">
        <f t="shared" si="36"/>
        <v>0.82369463629057904</v>
      </c>
      <c r="CV35" s="26"/>
      <c r="CW35" s="26">
        <f t="shared" si="37"/>
        <v>5.9444909869048539</v>
      </c>
      <c r="CX35" s="26">
        <f t="shared" si="38"/>
        <v>0.83627450385717572</v>
      </c>
      <c r="CY35" s="26"/>
      <c r="CZ35" s="26">
        <f t="shared" si="39"/>
        <v>1.7523886455506987</v>
      </c>
      <c r="DA35" s="26"/>
      <c r="DB35" s="26">
        <f t="shared" si="40"/>
        <v>0.82369463629057904</v>
      </c>
      <c r="DC35" s="26">
        <f t="shared" si="41"/>
        <v>1.9098992648498239</v>
      </c>
      <c r="DD35" s="26">
        <f t="shared" si="42"/>
        <v>0.15751061929912513</v>
      </c>
      <c r="DE35" s="26">
        <f t="shared" si="43"/>
        <v>0.3850315490808503</v>
      </c>
      <c r="DF35" s="26"/>
      <c r="DG35" s="26">
        <f t="shared" si="44"/>
        <v>6.8207679518170119</v>
      </c>
      <c r="DH35" s="26">
        <f t="shared" si="45"/>
        <v>2.1456097482453211</v>
      </c>
      <c r="DI35" s="26">
        <f t="shared" si="46"/>
        <v>2.758471033932556</v>
      </c>
      <c r="DJ35" s="26">
        <f t="shared" si="47"/>
        <v>-1.6330645443023137</v>
      </c>
      <c r="DK35" s="26">
        <f t="shared" si="48"/>
        <v>0.14467727683436202</v>
      </c>
      <c r="DL35" s="26"/>
      <c r="DM35" s="26" t="str">
        <f t="shared" si="49"/>
        <v>ok</v>
      </c>
      <c r="DN35" s="26">
        <f t="shared" si="50"/>
        <v>4.1993067576179391E-2</v>
      </c>
      <c r="DO35" s="26" t="str">
        <f t="shared" si="51"/>
        <v>Mg-Hst</v>
      </c>
      <c r="DP35" s="32">
        <f t="shared" si="52"/>
        <v>1007.7423252830963</v>
      </c>
      <c r="DQ35" s="32">
        <f t="shared" si="53"/>
        <v>420.2146857300483</v>
      </c>
    </row>
    <row r="36" spans="1:121" s="4" customFormat="1">
      <c r="A36" s="3" t="s">
        <v>69</v>
      </c>
      <c r="B36" s="15" t="s">
        <v>89</v>
      </c>
      <c r="C36" s="21">
        <v>2.9</v>
      </c>
      <c r="D36" s="21">
        <v>15</v>
      </c>
      <c r="E36" s="21">
        <v>13</v>
      </c>
      <c r="F36" s="21">
        <v>42</v>
      </c>
      <c r="G36" s="21">
        <v>1</v>
      </c>
      <c r="H36" s="21">
        <v>11.4</v>
      </c>
      <c r="I36" s="21">
        <v>3.3</v>
      </c>
      <c r="J36" s="21">
        <v>0</v>
      </c>
      <c r="K36" s="21">
        <v>0.2</v>
      </c>
      <c r="L36" s="21">
        <v>11.5</v>
      </c>
      <c r="M36" s="21">
        <v>100.30000000000001</v>
      </c>
      <c r="P36" s="27">
        <f t="shared" si="0"/>
        <v>8.6505659476356769</v>
      </c>
      <c r="Q36" s="27">
        <v>9.3548387096774183E-2</v>
      </c>
      <c r="R36" s="27">
        <v>0.37220843672456577</v>
      </c>
      <c r="S36" s="27">
        <v>0.25500196155355037</v>
      </c>
      <c r="T36" s="27">
        <v>0.69895157264103847</v>
      </c>
      <c r="U36" s="27">
        <v>2.1272069772388855E-2</v>
      </c>
      <c r="V36" s="27">
        <v>0.20328102710413695</v>
      </c>
      <c r="W36" s="27">
        <v>4.1301627033792233E-2</v>
      </c>
      <c r="X36" s="27">
        <v>2.8208744710860366E-3</v>
      </c>
      <c r="Y36" s="27">
        <v>0.16005567153792624</v>
      </c>
      <c r="Z36" s="27">
        <f t="shared" si="1"/>
        <v>1.8484416279352591</v>
      </c>
      <c r="AA36" s="27">
        <f t="shared" si="2"/>
        <v>0.8092464918755955</v>
      </c>
      <c r="AB36" s="27">
        <f t="shared" si="2"/>
        <v>3.2198136281522372</v>
      </c>
      <c r="AC36" s="27">
        <f t="shared" si="2"/>
        <v>2.205911285195445</v>
      </c>
      <c r="AD36" s="27">
        <f t="shared" si="2"/>
        <v>6.0463266733349714</v>
      </c>
      <c r="AE36" s="27">
        <f t="shared" si="2"/>
        <v>0.18401544240875722</v>
      </c>
      <c r="AF36" s="27">
        <f t="shared" si="2"/>
        <v>1.7584959308674522</v>
      </c>
      <c r="AG36" s="27">
        <f t="shared" si="2"/>
        <v>0.35728244840047219</v>
      </c>
      <c r="AH36" s="27">
        <f t="shared" si="2"/>
        <v>2.440216064213167E-2</v>
      </c>
      <c r="AI36" s="27">
        <f t="shared" si="2"/>
        <v>1.3845721419319457</v>
      </c>
      <c r="AJ36" s="27">
        <f t="shared" si="4"/>
        <v>15.990066202809006</v>
      </c>
      <c r="AL36" s="27">
        <f t="shared" si="5"/>
        <v>0.69929275888917719</v>
      </c>
      <c r="AM36" s="27">
        <f t="shared" si="6"/>
        <v>0.99326193428435272</v>
      </c>
      <c r="AN36" s="27">
        <f t="shared" si="7"/>
        <v>1.7517578651518049</v>
      </c>
      <c r="AP36" s="27">
        <f t="shared" si="8"/>
        <v>13.238308337657202</v>
      </c>
      <c r="AQ36" s="27">
        <f t="shared" si="9"/>
        <v>0.79467890655314</v>
      </c>
      <c r="AR36" s="27">
        <f t="shared" si="9"/>
        <v>3.1618524133414061</v>
      </c>
      <c r="AS36" s="27">
        <f t="shared" si="9"/>
        <v>2.1662017514705929</v>
      </c>
      <c r="AT36" s="27">
        <f t="shared" si="9"/>
        <v>5.9374842123721798</v>
      </c>
      <c r="AU36" s="27">
        <f t="shared" si="9"/>
        <v>0.1807029032938505</v>
      </c>
      <c r="AV36" s="27">
        <f t="shared" si="9"/>
        <v>1.7268405084846754</v>
      </c>
      <c r="AW36" s="27">
        <f t="shared" si="9"/>
        <v>0.35085085728016147</v>
      </c>
      <c r="AX36" s="27">
        <f t="shared" si="9"/>
        <v>2.3962887119446857E-2</v>
      </c>
      <c r="AY36" s="27">
        <f t="shared" si="9"/>
        <v>1.3596478784162143</v>
      </c>
      <c r="BA36" s="27">
        <f t="shared" si="11"/>
        <v>14.996804268524654</v>
      </c>
      <c r="BB36" s="27">
        <f t="shared" si="12"/>
        <v>0.70149641256988216</v>
      </c>
      <c r="BC36" s="27">
        <f t="shared" si="12"/>
        <v>2.7910997847608048</v>
      </c>
      <c r="BD36" s="27">
        <f t="shared" si="12"/>
        <v>1.9121971717486408</v>
      </c>
      <c r="BE36" s="27">
        <f t="shared" si="12"/>
        <v>5.2412664288968092</v>
      </c>
      <c r="BF36" s="27">
        <f t="shared" si="12"/>
        <v>0.1595140343556129</v>
      </c>
      <c r="BG36" s="27">
        <f t="shared" si="12"/>
        <v>1.5243545686100917</v>
      </c>
      <c r="BH36" s="27">
        <f t="shared" si="12"/>
        <v>0.30971077211125519</v>
      </c>
      <c r="BI36" s="27">
        <f t="shared" si="12"/>
        <v>2.115304585347634E-2</v>
      </c>
      <c r="BJ36" s="27">
        <f t="shared" si="12"/>
        <v>1.200218228018924</v>
      </c>
      <c r="BK36" s="27"/>
      <c r="BL36" s="27">
        <f t="shared" si="14"/>
        <v>45.171934717591611</v>
      </c>
      <c r="BM36" s="27"/>
      <c r="BN36" s="27"/>
      <c r="BO36" s="27">
        <f t="shared" si="15"/>
        <v>0.79467890655314</v>
      </c>
      <c r="BP36" s="27">
        <f t="shared" si="15"/>
        <v>3.1618524133414061</v>
      </c>
      <c r="BQ36" s="27">
        <f t="shared" si="15"/>
        <v>2.1662017514705929</v>
      </c>
      <c r="BR36" s="27">
        <f t="shared" si="15"/>
        <v>5.9374842123721798</v>
      </c>
      <c r="BS36" s="27">
        <f t="shared" si="15"/>
        <v>0.1807029032938505</v>
      </c>
      <c r="BT36" s="27">
        <f t="shared" si="15"/>
        <v>1.7268405084846754</v>
      </c>
      <c r="BU36" s="27">
        <f t="shared" si="15"/>
        <v>0.35085085728016147</v>
      </c>
      <c r="BV36" s="27">
        <f t="shared" si="15"/>
        <v>2.3962887119446857E-2</v>
      </c>
      <c r="BW36" s="27">
        <f t="shared" si="17"/>
        <v>0.53158259600782554</v>
      </c>
      <c r="BX36" s="27">
        <f t="shared" si="18"/>
        <v>0.82806528240838873</v>
      </c>
      <c r="BY36" s="27"/>
      <c r="BZ36" s="27">
        <f t="shared" si="19"/>
        <v>5.9374842123721798</v>
      </c>
      <c r="CA36" s="27">
        <f t="shared" si="20"/>
        <v>2.0625157876278202</v>
      </c>
      <c r="CB36" s="27">
        <f t="shared" si="21"/>
        <v>-0.10368596384277273</v>
      </c>
      <c r="CC36" s="27">
        <f t="shared" si="22"/>
        <v>7.8963140361572268</v>
      </c>
      <c r="CE36" s="27">
        <f t="shared" si="23"/>
        <v>0.10368596384277273</v>
      </c>
      <c r="CF36" s="27">
        <f t="shared" si="24"/>
        <v>0.4545368211229342</v>
      </c>
      <c r="CG36" s="27"/>
      <c r="CH36" s="27">
        <f t="shared" si="25"/>
        <v>0.82806528240838873</v>
      </c>
      <c r="CI36" s="27">
        <f t="shared" si="26"/>
        <v>3.1618524133414061</v>
      </c>
      <c r="CJ36" s="27">
        <f t="shared" si="27"/>
        <v>0.42789663216505103</v>
      </c>
      <c r="CK36" s="27">
        <f t="shared" si="28"/>
        <v>2.3962887119446857E-2</v>
      </c>
      <c r="CL36" s="27">
        <f t="shared" si="29"/>
        <v>5</v>
      </c>
      <c r="CM36" s="27"/>
      <c r="CN36" s="27">
        <f t="shared" si="30"/>
        <v>0.10368596384277451</v>
      </c>
      <c r="CO36" s="27">
        <f t="shared" si="31"/>
        <v>1.7268405084846754</v>
      </c>
      <c r="CP36" s="27">
        <f t="shared" si="32"/>
        <v>0.16947352767255008</v>
      </c>
      <c r="CQ36" s="27">
        <f t="shared" si="33"/>
        <v>2</v>
      </c>
      <c r="CR36" s="27"/>
      <c r="CS36" s="27">
        <f t="shared" si="34"/>
        <v>0.62520537888058991</v>
      </c>
      <c r="CT36" s="27">
        <f t="shared" si="35"/>
        <v>0.1807029032938505</v>
      </c>
      <c r="CU36" s="27">
        <f t="shared" si="36"/>
        <v>0.80590828217444044</v>
      </c>
      <c r="CV36" s="27"/>
      <c r="CW36" s="27">
        <f t="shared" si="37"/>
        <v>5.9374842123721798</v>
      </c>
      <c r="CX36" s="27">
        <f t="shared" si="38"/>
        <v>0.85607365645741029</v>
      </c>
      <c r="CY36" s="27"/>
      <c r="CZ36" s="27">
        <f t="shared" si="39"/>
        <v>1.7268405084846754</v>
      </c>
      <c r="DA36" s="27"/>
      <c r="DB36" s="27">
        <f t="shared" si="40"/>
        <v>0.80590828217444044</v>
      </c>
      <c r="DC36" s="27">
        <f t="shared" si="41"/>
        <v>1.8963140361572255</v>
      </c>
      <c r="DD36" s="27">
        <f t="shared" si="42"/>
        <v>0.16947352767255008</v>
      </c>
      <c r="DE36" s="27">
        <f t="shared" si="43"/>
        <v>0.35085085728016147</v>
      </c>
      <c r="DF36" s="27"/>
      <c r="DG36" s="27">
        <f t="shared" si="44"/>
        <v>6.8397160609455652</v>
      </c>
      <c r="DH36" s="27">
        <f t="shared" si="45"/>
        <v>2.1662017514705929</v>
      </c>
      <c r="DI36" s="27">
        <f t="shared" si="46"/>
        <v>2.7838113497481967</v>
      </c>
      <c r="DJ36" s="27">
        <f t="shared" si="47"/>
        <v>-1.594959938332871</v>
      </c>
      <c r="DK36" s="27">
        <f t="shared" si="48"/>
        <v>0.14600574901263833</v>
      </c>
      <c r="DL36" s="27"/>
      <c r="DM36" s="27" t="str">
        <f t="shared" si="49"/>
        <v>ok</v>
      </c>
      <c r="DN36" s="27">
        <f t="shared" si="50"/>
        <v>4.7865330998085619E-2</v>
      </c>
      <c r="DO36" s="27" t="str">
        <f t="shared" si="51"/>
        <v>Mg-Hst</v>
      </c>
      <c r="DP36" s="33">
        <f t="shared" si="52"/>
        <v>1004.8719330755391</v>
      </c>
      <c r="DQ36" s="33">
        <f t="shared" si="53"/>
        <v>432.84384931346273</v>
      </c>
    </row>
    <row r="37" spans="1:121" s="4" customFormat="1">
      <c r="A37" s="3" t="s">
        <v>70</v>
      </c>
      <c r="B37" s="15" t="s">
        <v>89</v>
      </c>
      <c r="C37" s="21">
        <v>2.8</v>
      </c>
      <c r="D37" s="21">
        <v>14.9</v>
      </c>
      <c r="E37" s="21">
        <v>12.8</v>
      </c>
      <c r="F37" s="21">
        <v>42</v>
      </c>
      <c r="G37" s="21">
        <v>1</v>
      </c>
      <c r="H37" s="21">
        <v>11.6</v>
      </c>
      <c r="I37" s="21">
        <v>3.7</v>
      </c>
      <c r="J37" s="21">
        <v>0</v>
      </c>
      <c r="K37" s="21">
        <v>0.3</v>
      </c>
      <c r="L37" s="21">
        <v>11.4</v>
      </c>
      <c r="M37" s="21">
        <v>100.5</v>
      </c>
      <c r="P37" s="27">
        <f t="shared" si="0"/>
        <v>8.6388087316626034</v>
      </c>
      <c r="Q37" s="27">
        <v>9.0322580645161285E-2</v>
      </c>
      <c r="R37" s="27">
        <v>0.36972704714640203</v>
      </c>
      <c r="S37" s="27">
        <v>0.25107885445272654</v>
      </c>
      <c r="T37" s="27">
        <v>0.69895157264103847</v>
      </c>
      <c r="U37" s="27">
        <v>2.1272069772388855E-2</v>
      </c>
      <c r="V37" s="27">
        <v>0.20684736091298148</v>
      </c>
      <c r="W37" s="27">
        <v>4.6307884856070083E-2</v>
      </c>
      <c r="X37" s="27">
        <v>4.2313117066290545E-3</v>
      </c>
      <c r="Y37" s="27">
        <v>0.15866388308977036</v>
      </c>
      <c r="Z37" s="27">
        <f t="shared" si="1"/>
        <v>1.8474025652231683</v>
      </c>
      <c r="AA37" s="27">
        <f t="shared" si="2"/>
        <v>0.78027949834371901</v>
      </c>
      <c r="AB37" s="27">
        <f t="shared" si="2"/>
        <v>3.194001243220169</v>
      </c>
      <c r="AC37" s="27">
        <f t="shared" si="2"/>
        <v>2.169022200182058</v>
      </c>
      <c r="AD37" s="27">
        <f t="shared" si="2"/>
        <v>6.0381089487407111</v>
      </c>
      <c r="AE37" s="27">
        <f t="shared" si="2"/>
        <v>0.18376534209024897</v>
      </c>
      <c r="AF37" s="27">
        <f t="shared" si="2"/>
        <v>1.7869147875764302</v>
      </c>
      <c r="AG37" s="27">
        <f t="shared" si="2"/>
        <v>0.40004496003944467</v>
      </c>
      <c r="AH37" s="27">
        <f t="shared" si="2"/>
        <v>3.6553492517613272E-2</v>
      </c>
      <c r="AI37" s="27">
        <f t="shared" si="2"/>
        <v>1.3706669386354027</v>
      </c>
      <c r="AJ37" s="27">
        <f t="shared" si="4"/>
        <v>15.959357411345797</v>
      </c>
      <c r="AL37" s="27">
        <f t="shared" si="5"/>
        <v>0.6997225462994735</v>
      </c>
      <c r="AM37" s="27">
        <f t="shared" si="6"/>
        <v>0.96404484043396799</v>
      </c>
      <c r="AN37" s="27">
        <f t="shared" si="7"/>
        <v>1.7509596280103983</v>
      </c>
      <c r="AP37" s="27">
        <f t="shared" si="8"/>
        <v>13.2083977833354</v>
      </c>
      <c r="AQ37" s="27">
        <f t="shared" si="9"/>
        <v>0.7679685034369752</v>
      </c>
      <c r="AR37" s="27">
        <f t="shared" si="9"/>
        <v>3.1436073354975087</v>
      </c>
      <c r="AS37" s="27">
        <f t="shared" si="9"/>
        <v>2.1348000768073736</v>
      </c>
      <c r="AT37" s="27">
        <f t="shared" si="9"/>
        <v>5.9428416391777912</v>
      </c>
      <c r="AU37" s="27">
        <f t="shared" si="9"/>
        <v>0.18086595258262855</v>
      </c>
      <c r="AV37" s="27">
        <f t="shared" si="9"/>
        <v>1.7587214300739777</v>
      </c>
      <c r="AW37" s="27">
        <f t="shared" si="9"/>
        <v>0.39373318140631614</v>
      </c>
      <c r="AX37" s="27">
        <f t="shared" si="9"/>
        <v>3.5976763459419046E-2</v>
      </c>
      <c r="AY37" s="27">
        <f t="shared" si="9"/>
        <v>1.349041003651591</v>
      </c>
      <c r="BA37" s="27">
        <f t="shared" si="11"/>
        <v>14.99531257091183</v>
      </c>
      <c r="BB37" s="27">
        <f t="shared" si="12"/>
        <v>0.67645362045637814</v>
      </c>
      <c r="BC37" s="27">
        <f t="shared" si="12"/>
        <v>2.7689997101099002</v>
      </c>
      <c r="BD37" s="27">
        <f t="shared" si="12"/>
        <v>1.8804068584114977</v>
      </c>
      <c r="BE37" s="27">
        <f t="shared" si="12"/>
        <v>5.234663563192143</v>
      </c>
      <c r="BF37" s="27">
        <f t="shared" si="12"/>
        <v>0.15931308106290246</v>
      </c>
      <c r="BG37" s="27">
        <f t="shared" si="12"/>
        <v>1.5491435826122986</v>
      </c>
      <c r="BH37" s="27">
        <f t="shared" si="12"/>
        <v>0.34681400977269161</v>
      </c>
      <c r="BI37" s="27">
        <f t="shared" si="12"/>
        <v>3.1689596364317535E-2</v>
      </c>
      <c r="BJ37" s="27">
        <f t="shared" si="12"/>
        <v>1.1882826795371511</v>
      </c>
      <c r="BK37" s="27"/>
      <c r="BL37" s="27">
        <f t="shared" si="14"/>
        <v>45.274227034143152</v>
      </c>
      <c r="BM37" s="27"/>
      <c r="BN37" s="27"/>
      <c r="BO37" s="27">
        <f t="shared" si="15"/>
        <v>0.7679685034369752</v>
      </c>
      <c r="BP37" s="27">
        <f t="shared" si="15"/>
        <v>3.1436073354975087</v>
      </c>
      <c r="BQ37" s="27">
        <f t="shared" si="15"/>
        <v>2.1348000768073736</v>
      </c>
      <c r="BR37" s="27">
        <f t="shared" si="15"/>
        <v>5.9428416391777912</v>
      </c>
      <c r="BS37" s="27">
        <f t="shared" si="15"/>
        <v>0.18086595258262855</v>
      </c>
      <c r="BT37" s="27">
        <f t="shared" si="15"/>
        <v>1.7587214300739777</v>
      </c>
      <c r="BU37" s="27">
        <f t="shared" si="15"/>
        <v>0.39373318140631614</v>
      </c>
      <c r="BV37" s="27">
        <f t="shared" si="15"/>
        <v>3.5976763459419046E-2</v>
      </c>
      <c r="BW37" s="27">
        <f t="shared" si="17"/>
        <v>0.62326803779474305</v>
      </c>
      <c r="BX37" s="27">
        <f t="shared" si="18"/>
        <v>0.72577296585684792</v>
      </c>
      <c r="BY37" s="27"/>
      <c r="BZ37" s="27">
        <f t="shared" si="19"/>
        <v>5.9428416391777912</v>
      </c>
      <c r="CA37" s="27">
        <f t="shared" si="20"/>
        <v>2.0571583608222088</v>
      </c>
      <c r="CB37" s="27">
        <f t="shared" si="21"/>
        <v>-7.7641715985164783E-2</v>
      </c>
      <c r="CC37" s="27">
        <f t="shared" si="22"/>
        <v>7.9223582840148357</v>
      </c>
      <c r="CE37" s="27">
        <f t="shared" si="23"/>
        <v>7.7641715985164783E-2</v>
      </c>
      <c r="CF37" s="27">
        <f t="shared" si="24"/>
        <v>0.47137489739148092</v>
      </c>
      <c r="CG37" s="27"/>
      <c r="CH37" s="27">
        <f t="shared" si="25"/>
        <v>0.72577296585684792</v>
      </c>
      <c r="CI37" s="27">
        <f t="shared" si="26"/>
        <v>3.1436073354975087</v>
      </c>
      <c r="CJ37" s="27">
        <f t="shared" si="27"/>
        <v>0.54562632180957893</v>
      </c>
      <c r="CK37" s="27">
        <f t="shared" si="28"/>
        <v>3.5976763459419046E-2</v>
      </c>
      <c r="CL37" s="27">
        <f t="shared" si="29"/>
        <v>5.0000000000000009</v>
      </c>
      <c r="CM37" s="27"/>
      <c r="CN37" s="27">
        <f t="shared" si="30"/>
        <v>7.7641715985164117E-2</v>
      </c>
      <c r="CO37" s="27">
        <f t="shared" si="31"/>
        <v>1.7587214300739777</v>
      </c>
      <c r="CP37" s="27">
        <f t="shared" si="32"/>
        <v>0.16363685394085814</v>
      </c>
      <c r="CQ37" s="27">
        <f t="shared" si="33"/>
        <v>2</v>
      </c>
      <c r="CR37" s="27"/>
      <c r="CS37" s="27">
        <f t="shared" si="34"/>
        <v>0.60433164949611706</v>
      </c>
      <c r="CT37" s="27">
        <f t="shared" si="35"/>
        <v>0.18086595258262855</v>
      </c>
      <c r="CU37" s="27">
        <f t="shared" si="36"/>
        <v>0.78519760207874567</v>
      </c>
      <c r="CV37" s="27"/>
      <c r="CW37" s="27">
        <f t="shared" si="37"/>
        <v>5.9428416391777912</v>
      </c>
      <c r="CX37" s="27">
        <f t="shared" si="38"/>
        <v>0.83453977739380147</v>
      </c>
      <c r="CY37" s="27"/>
      <c r="CZ37" s="27">
        <f t="shared" si="39"/>
        <v>1.7587214300739777</v>
      </c>
      <c r="DA37" s="27"/>
      <c r="DB37" s="27">
        <f t="shared" si="40"/>
        <v>0.78519760207874567</v>
      </c>
      <c r="DC37" s="27">
        <f t="shared" si="41"/>
        <v>1.9223582840148359</v>
      </c>
      <c r="DD37" s="27">
        <f t="shared" si="42"/>
        <v>0.16363685394085814</v>
      </c>
      <c r="DE37" s="27">
        <f t="shared" si="43"/>
        <v>0.39373318140631614</v>
      </c>
      <c r="DF37" s="27"/>
      <c r="DG37" s="27">
        <f t="shared" si="44"/>
        <v>6.8321862449494262</v>
      </c>
      <c r="DH37" s="27">
        <f t="shared" si="45"/>
        <v>2.1348000768073736</v>
      </c>
      <c r="DI37" s="27">
        <f t="shared" si="46"/>
        <v>2.7526155061012569</v>
      </c>
      <c r="DJ37" s="27">
        <f t="shared" si="47"/>
        <v>-1.6038938565673933</v>
      </c>
      <c r="DK37" s="27">
        <f t="shared" si="48"/>
        <v>0.19645003947037493</v>
      </c>
      <c r="DL37" s="27"/>
      <c r="DM37" s="27" t="str">
        <f t="shared" si="49"/>
        <v>ok</v>
      </c>
      <c r="DN37" s="27">
        <f t="shared" si="50"/>
        <v>3.6369548993683366E-2</v>
      </c>
      <c r="DO37" s="27" t="str">
        <f t="shared" si="51"/>
        <v>Mg-Hst</v>
      </c>
      <c r="DP37" s="33">
        <f t="shared" si="52"/>
        <v>1006.0126023113464</v>
      </c>
      <c r="DQ37" s="33">
        <f t="shared" si="53"/>
        <v>413.73324469000903</v>
      </c>
    </row>
    <row r="38" spans="1:121" s="4" customFormat="1">
      <c r="A38" s="3" t="s">
        <v>71</v>
      </c>
      <c r="B38" s="15" t="s">
        <v>89</v>
      </c>
      <c r="C38" s="21">
        <v>2.8</v>
      </c>
      <c r="D38" s="21">
        <v>15.2</v>
      </c>
      <c r="E38" s="21">
        <v>12.5</v>
      </c>
      <c r="F38" s="21">
        <v>42.3</v>
      </c>
      <c r="G38" s="21">
        <v>1</v>
      </c>
      <c r="H38" s="21">
        <v>11.4</v>
      </c>
      <c r="I38" s="21">
        <v>3.8</v>
      </c>
      <c r="J38" s="21">
        <v>0</v>
      </c>
      <c r="K38" s="21">
        <v>0.2</v>
      </c>
      <c r="L38" s="21">
        <v>11.1</v>
      </c>
      <c r="M38" s="21">
        <v>100.3</v>
      </c>
      <c r="P38" s="27">
        <f t="shared" si="0"/>
        <v>8.6324757753282739</v>
      </c>
      <c r="Q38" s="27">
        <v>9.0322580645161285E-2</v>
      </c>
      <c r="R38" s="27">
        <v>0.37717121588089325</v>
      </c>
      <c r="S38" s="27">
        <v>0.24519419380149077</v>
      </c>
      <c r="T38" s="27">
        <v>0.70394408387418861</v>
      </c>
      <c r="U38" s="27">
        <v>2.1272069772388855E-2</v>
      </c>
      <c r="V38" s="27">
        <v>0.20328102710413695</v>
      </c>
      <c r="W38" s="27">
        <v>4.7559449311639537E-2</v>
      </c>
      <c r="X38" s="27">
        <v>2.8208744710860366E-3</v>
      </c>
      <c r="Y38" s="27">
        <v>0.1544885177453027</v>
      </c>
      <c r="Z38" s="27">
        <f t="shared" si="1"/>
        <v>1.8460540126062881</v>
      </c>
      <c r="AA38" s="27">
        <f t="shared" si="2"/>
        <v>0.77970748938448919</v>
      </c>
      <c r="AB38" s="27">
        <f t="shared" si="2"/>
        <v>3.2559213842429218</v>
      </c>
      <c r="AC38" s="27">
        <f t="shared" si="2"/>
        <v>2.1166329382425149</v>
      </c>
      <c r="AD38" s="27">
        <f t="shared" si="2"/>
        <v>6.0767802512295876</v>
      </c>
      <c r="AE38" s="27">
        <f t="shared" si="2"/>
        <v>0.18363062700123961</v>
      </c>
      <c r="AF38" s="27">
        <f t="shared" si="2"/>
        <v>1.7548185420603124</v>
      </c>
      <c r="AG38" s="27">
        <f t="shared" si="2"/>
        <v>0.41055579407068127</v>
      </c>
      <c r="AH38" s="27">
        <f t="shared" si="2"/>
        <v>2.4351130536892168E-2</v>
      </c>
      <c r="AI38" s="27">
        <f t="shared" si="2"/>
        <v>1.3336183870026976</v>
      </c>
      <c r="AJ38" s="27">
        <f t="shared" si="4"/>
        <v>15.936016543771338</v>
      </c>
      <c r="AL38" s="27">
        <f t="shared" si="5"/>
        <v>0.70942219623891645</v>
      </c>
      <c r="AM38" s="27">
        <f t="shared" si="6"/>
        <v>0.96333811638572886</v>
      </c>
      <c r="AN38" s="27">
        <f t="shared" si="7"/>
        <v>1.7181566584460413</v>
      </c>
      <c r="AP38" s="27">
        <f t="shared" si="8"/>
        <v>13.217859885325296</v>
      </c>
      <c r="AQ38" s="27">
        <f t="shared" si="9"/>
        <v>0.76685616657593314</v>
      </c>
      <c r="AR38" s="27">
        <f t="shared" si="9"/>
        <v>3.2022565197676327</v>
      </c>
      <c r="AS38" s="27">
        <f t="shared" si="9"/>
        <v>2.0817460947442559</v>
      </c>
      <c r="AT38" s="27">
        <f t="shared" si="9"/>
        <v>5.9766213253394964</v>
      </c>
      <c r="AU38" s="27">
        <f t="shared" si="9"/>
        <v>0.18060398368017389</v>
      </c>
      <c r="AV38" s="27">
        <f t="shared" si="9"/>
        <v>1.7258952088084292</v>
      </c>
      <c r="AW38" s="27">
        <f t="shared" si="9"/>
        <v>0.40378891660399113</v>
      </c>
      <c r="AX38" s="27">
        <f t="shared" si="9"/>
        <v>2.3949769457841961E-2</v>
      </c>
      <c r="AY38" s="27">
        <f t="shared" si="9"/>
        <v>1.3116373740867808</v>
      </c>
      <c r="BA38" s="27">
        <f t="shared" si="11"/>
        <v>14.97267842738561</v>
      </c>
      <c r="BB38" s="27">
        <f t="shared" si="12"/>
        <v>0.67697956722685371</v>
      </c>
      <c r="BC38" s="27">
        <f t="shared" si="12"/>
        <v>2.8269476433648837</v>
      </c>
      <c r="BD38" s="27">
        <f t="shared" si="12"/>
        <v>1.8377625840694236</v>
      </c>
      <c r="BE38" s="27">
        <f t="shared" si="12"/>
        <v>5.2761530710159361</v>
      </c>
      <c r="BF38" s="27">
        <f t="shared" si="12"/>
        <v>0.15943694794445307</v>
      </c>
      <c r="BG38" s="27">
        <f t="shared" si="12"/>
        <v>1.523617912280735</v>
      </c>
      <c r="BH38" s="27">
        <f t="shared" si="12"/>
        <v>0.35646429921027784</v>
      </c>
      <c r="BI38" s="27">
        <f t="shared" si="12"/>
        <v>2.1142823477767952E-2</v>
      </c>
      <c r="BJ38" s="27">
        <f t="shared" si="12"/>
        <v>1.1579116665809741</v>
      </c>
      <c r="BK38" s="27"/>
      <c r="BL38" s="27">
        <f t="shared" si="14"/>
        <v>45.241817146504197</v>
      </c>
      <c r="BM38" s="27"/>
      <c r="BN38" s="27"/>
      <c r="BO38" s="27">
        <f t="shared" si="15"/>
        <v>0.76685616657593314</v>
      </c>
      <c r="BP38" s="27">
        <f t="shared" si="15"/>
        <v>3.2022565197676327</v>
      </c>
      <c r="BQ38" s="27">
        <f t="shared" si="15"/>
        <v>2.0817460947442559</v>
      </c>
      <c r="BR38" s="27">
        <f t="shared" si="15"/>
        <v>5.9766213253394964</v>
      </c>
      <c r="BS38" s="27">
        <f t="shared" si="15"/>
        <v>0.18060398368017389</v>
      </c>
      <c r="BT38" s="27">
        <f t="shared" si="15"/>
        <v>1.7258952088084292</v>
      </c>
      <c r="BU38" s="27">
        <f t="shared" si="15"/>
        <v>0.40378891660399113</v>
      </c>
      <c r="BV38" s="27">
        <f t="shared" si="15"/>
        <v>2.3949769457841961E-2</v>
      </c>
      <c r="BW38" s="27">
        <f t="shared" si="17"/>
        <v>0.55345452059097733</v>
      </c>
      <c r="BX38" s="27">
        <f t="shared" si="18"/>
        <v>0.7581828534958035</v>
      </c>
      <c r="BY38" s="27"/>
      <c r="BZ38" s="27">
        <f t="shared" si="19"/>
        <v>5.9766213253394964</v>
      </c>
      <c r="CA38" s="27">
        <f t="shared" si="20"/>
        <v>2.0233786746605036</v>
      </c>
      <c r="CB38" s="27">
        <f t="shared" si="21"/>
        <v>-5.8367420083752286E-2</v>
      </c>
      <c r="CC38" s="27">
        <f t="shared" si="22"/>
        <v>7.9416325799162477</v>
      </c>
      <c r="CE38" s="27">
        <f t="shared" si="23"/>
        <v>5.8367420083752286E-2</v>
      </c>
      <c r="CF38" s="27">
        <f t="shared" si="24"/>
        <v>0.46215633668774342</v>
      </c>
      <c r="CG38" s="27"/>
      <c r="CH38" s="27">
        <f t="shared" si="25"/>
        <v>0.7581828534958035</v>
      </c>
      <c r="CI38" s="27">
        <f t="shared" si="26"/>
        <v>3.2022565197676327</v>
      </c>
      <c r="CJ38" s="27">
        <f t="shared" si="27"/>
        <v>0.49508710050722587</v>
      </c>
      <c r="CK38" s="27">
        <f t="shared" si="28"/>
        <v>2.3949769457841961E-2</v>
      </c>
      <c r="CL38" s="27">
        <f t="shared" si="29"/>
        <v>5</v>
      </c>
      <c r="CM38" s="27"/>
      <c r="CN38" s="27">
        <f t="shared" si="30"/>
        <v>5.8367420083751453E-2</v>
      </c>
      <c r="CO38" s="27">
        <f t="shared" si="31"/>
        <v>1.7258952088084292</v>
      </c>
      <c r="CP38" s="27">
        <f t="shared" si="32"/>
        <v>0.21573737110781943</v>
      </c>
      <c r="CQ38" s="27">
        <f t="shared" si="33"/>
        <v>2</v>
      </c>
      <c r="CR38" s="27"/>
      <c r="CS38" s="27">
        <f t="shared" si="34"/>
        <v>0.55111879546811371</v>
      </c>
      <c r="CT38" s="27">
        <f t="shared" si="35"/>
        <v>0.18060398368017389</v>
      </c>
      <c r="CU38" s="27">
        <f t="shared" si="36"/>
        <v>0.73172277914828765</v>
      </c>
      <c r="CV38" s="27"/>
      <c r="CW38" s="27">
        <f t="shared" si="37"/>
        <v>5.9766213253394964</v>
      </c>
      <c r="CX38" s="27">
        <f t="shared" si="38"/>
        <v>0.85263655413220196</v>
      </c>
      <c r="CY38" s="27"/>
      <c r="CZ38" s="27">
        <f t="shared" si="39"/>
        <v>1.7258952088084292</v>
      </c>
      <c r="DA38" s="27"/>
      <c r="DB38" s="27">
        <f t="shared" si="40"/>
        <v>0.73172277914828765</v>
      </c>
      <c r="DC38" s="27">
        <f t="shared" si="41"/>
        <v>1.9416325799162486</v>
      </c>
      <c r="DD38" s="27">
        <f t="shared" si="42"/>
        <v>0.21573737110781943</v>
      </c>
      <c r="DE38" s="27">
        <f t="shared" si="43"/>
        <v>0.40378891660399113</v>
      </c>
      <c r="DF38" s="27"/>
      <c r="DG38" s="27">
        <f t="shared" si="44"/>
        <v>6.8907753749913416</v>
      </c>
      <c r="DH38" s="27">
        <f t="shared" si="45"/>
        <v>2.0817460947442559</v>
      </c>
      <c r="DI38" s="27">
        <f t="shared" si="46"/>
        <v>2.8507467067673806</v>
      </c>
      <c r="DJ38" s="27">
        <f t="shared" si="47"/>
        <v>-1.6541300694899777</v>
      </c>
      <c r="DK38" s="27">
        <f t="shared" si="48"/>
        <v>0.22617966708547499</v>
      </c>
      <c r="DL38" s="27"/>
      <c r="DM38" s="27" t="str">
        <f t="shared" si="49"/>
        <v>ok</v>
      </c>
      <c r="DN38" s="27">
        <f t="shared" si="50"/>
        <v>2.8037722866929536E-2</v>
      </c>
      <c r="DO38" s="27" t="str">
        <f t="shared" si="51"/>
        <v>Mg-Hst</v>
      </c>
      <c r="DP38" s="33">
        <f t="shared" si="52"/>
        <v>997.13711076868663</v>
      </c>
      <c r="DQ38" s="33">
        <f t="shared" si="53"/>
        <v>383.34286724239155</v>
      </c>
    </row>
    <row r="39" spans="1:121" s="4" customFormat="1">
      <c r="A39" s="3" t="s">
        <v>72</v>
      </c>
      <c r="B39" s="15" t="s">
        <v>89</v>
      </c>
      <c r="C39" s="21">
        <v>2.8</v>
      </c>
      <c r="D39" s="21">
        <v>15.1</v>
      </c>
      <c r="E39" s="21">
        <v>12.6</v>
      </c>
      <c r="F39" s="21">
        <v>42.3</v>
      </c>
      <c r="G39" s="21">
        <v>1.1000000000000001</v>
      </c>
      <c r="H39" s="21">
        <v>11.4</v>
      </c>
      <c r="I39" s="21">
        <v>3.7</v>
      </c>
      <c r="J39" s="21">
        <v>0</v>
      </c>
      <c r="K39" s="21">
        <v>0.2</v>
      </c>
      <c r="L39" s="21">
        <v>11.4</v>
      </c>
      <c r="M39" s="21">
        <v>100.60000000000001</v>
      </c>
      <c r="P39" s="27">
        <f t="shared" si="0"/>
        <v>8.6221306686604251</v>
      </c>
      <c r="Q39" s="27">
        <v>9.0322580645161285E-2</v>
      </c>
      <c r="R39" s="27">
        <v>0.37468982630272951</v>
      </c>
      <c r="S39" s="27">
        <v>0.24715574735190268</v>
      </c>
      <c r="T39" s="27">
        <v>0.70394408387418861</v>
      </c>
      <c r="U39" s="27">
        <v>2.3399276749627742E-2</v>
      </c>
      <c r="V39" s="27">
        <v>0.20328102710413695</v>
      </c>
      <c r="W39" s="27">
        <v>4.6307884856070083E-2</v>
      </c>
      <c r="X39" s="27">
        <v>2.8208744710860366E-3</v>
      </c>
      <c r="Y39" s="27">
        <v>0.15866388308977036</v>
      </c>
      <c r="Z39" s="27">
        <f t="shared" si="1"/>
        <v>1.8505851844446735</v>
      </c>
      <c r="AA39" s="27">
        <f t="shared" si="2"/>
        <v>0.77877309265319961</v>
      </c>
      <c r="AB39" s="27">
        <f t="shared" si="2"/>
        <v>3.2306246425998117</v>
      </c>
      <c r="AC39" s="27">
        <f t="shared" si="2"/>
        <v>2.1310091491785279</v>
      </c>
      <c r="AD39" s="27">
        <f t="shared" si="2"/>
        <v>6.0694978745937078</v>
      </c>
      <c r="AE39" s="27">
        <f t="shared" si="2"/>
        <v>0.20175162168743818</v>
      </c>
      <c r="AF39" s="27">
        <f t="shared" si="2"/>
        <v>1.7527155781513704</v>
      </c>
      <c r="AG39" s="27">
        <f t="shared" si="2"/>
        <v>0.39927263421831755</v>
      </c>
      <c r="AH39" s="27">
        <f t="shared" si="2"/>
        <v>2.4321948289592173E-2</v>
      </c>
      <c r="AI39" s="27">
        <f t="shared" si="2"/>
        <v>1.3680207323970612</v>
      </c>
      <c r="AJ39" s="27">
        <f t="shared" si="4"/>
        <v>15.955987273769024</v>
      </c>
      <c r="AL39" s="27">
        <f t="shared" si="5"/>
        <v>0.70251658459356814</v>
      </c>
      <c r="AM39" s="27">
        <f t="shared" si="6"/>
        <v>0.98052471434063782</v>
      </c>
      <c r="AN39" s="27">
        <f t="shared" si="7"/>
        <v>1.7332402924920083</v>
      </c>
      <c r="AP39" s="27">
        <f t="shared" si="8"/>
        <v>13.222746981277018</v>
      </c>
      <c r="AQ39" s="27">
        <f t="shared" si="9"/>
        <v>0.76565408222867182</v>
      </c>
      <c r="AR39" s="27">
        <f t="shared" si="9"/>
        <v>3.176202374080479</v>
      </c>
      <c r="AS39" s="27">
        <f t="shared" si="9"/>
        <v>2.0951107193193352</v>
      </c>
      <c r="AT39" s="27">
        <f t="shared" si="9"/>
        <v>5.9672526806603017</v>
      </c>
      <c r="AU39" s="27">
        <f t="shared" si="9"/>
        <v>0.19835296596467097</v>
      </c>
      <c r="AV39" s="27">
        <f t="shared" si="9"/>
        <v>1.7231897841069685</v>
      </c>
      <c r="AW39" s="27">
        <f t="shared" si="9"/>
        <v>0.3925465905222093</v>
      </c>
      <c r="AX39" s="27">
        <f t="shared" si="9"/>
        <v>2.3912227029104199E-2</v>
      </c>
      <c r="AY39" s="27">
        <f t="shared" si="9"/>
        <v>1.3449754083885705</v>
      </c>
      <c r="BA39" s="27">
        <f t="shared" si="11"/>
        <v>14.975462559428388</v>
      </c>
      <c r="BB39" s="27">
        <f t="shared" si="12"/>
        <v>0.67604257059275963</v>
      </c>
      <c r="BC39" s="27">
        <f t="shared" si="12"/>
        <v>2.8044623120743601</v>
      </c>
      <c r="BD39" s="27">
        <f t="shared" si="12"/>
        <v>1.8499007178832871</v>
      </c>
      <c r="BE39" s="27">
        <f t="shared" si="12"/>
        <v>5.2688504316042932</v>
      </c>
      <c r="BF39" s="27">
        <f t="shared" si="12"/>
        <v>0.17513790118525777</v>
      </c>
      <c r="BG39" s="27">
        <f t="shared" si="12"/>
        <v>1.5215090970009761</v>
      </c>
      <c r="BH39" s="27">
        <f t="shared" si="12"/>
        <v>0.34660326679326631</v>
      </c>
      <c r="BI39" s="27">
        <f t="shared" si="12"/>
        <v>2.1113560032616916E-2</v>
      </c>
      <c r="BJ39" s="27">
        <f t="shared" si="12"/>
        <v>1.1875606146112003</v>
      </c>
      <c r="BK39" s="27"/>
      <c r="BL39" s="27">
        <f t="shared" si="14"/>
        <v>45.225095878091643</v>
      </c>
      <c r="BM39" s="27"/>
      <c r="BN39" s="27"/>
      <c r="BO39" s="27">
        <f t="shared" si="15"/>
        <v>0.76565408222867182</v>
      </c>
      <c r="BP39" s="27">
        <f t="shared" si="15"/>
        <v>3.176202374080479</v>
      </c>
      <c r="BQ39" s="27">
        <f t="shared" si="15"/>
        <v>2.0951107193193352</v>
      </c>
      <c r="BR39" s="27">
        <f t="shared" si="15"/>
        <v>5.9672526806603017</v>
      </c>
      <c r="BS39" s="27">
        <f t="shared" si="15"/>
        <v>0.19835296596467097</v>
      </c>
      <c r="BT39" s="27">
        <f t="shared" si="15"/>
        <v>1.7231897841069685</v>
      </c>
      <c r="BU39" s="27">
        <f t="shared" si="15"/>
        <v>0.3925465905222093</v>
      </c>
      <c r="BV39" s="27">
        <f t="shared" si="15"/>
        <v>2.3912227029104199E-2</v>
      </c>
      <c r="BW39" s="27">
        <f t="shared" si="17"/>
        <v>0.57007128648021399</v>
      </c>
      <c r="BX39" s="27">
        <f t="shared" si="18"/>
        <v>0.77490412190835656</v>
      </c>
      <c r="BY39" s="27"/>
      <c r="BZ39" s="27">
        <f t="shared" si="19"/>
        <v>5.9672526806603017</v>
      </c>
      <c r="CA39" s="27">
        <f t="shared" si="20"/>
        <v>2.0327473193396983</v>
      </c>
      <c r="CB39" s="27">
        <f t="shared" si="21"/>
        <v>-6.2363399979636913E-2</v>
      </c>
      <c r="CC39" s="27">
        <f t="shared" si="22"/>
        <v>7.9376366000203635</v>
      </c>
      <c r="CE39" s="27">
        <f t="shared" si="23"/>
        <v>6.2363399979636913E-2</v>
      </c>
      <c r="CF39" s="27">
        <f t="shared" si="24"/>
        <v>0.45490999050184622</v>
      </c>
      <c r="CG39" s="27"/>
      <c r="CH39" s="27">
        <f t="shared" si="25"/>
        <v>0.77490412190835656</v>
      </c>
      <c r="CI39" s="27">
        <f t="shared" si="26"/>
        <v>3.176202374080479</v>
      </c>
      <c r="CJ39" s="27">
        <f t="shared" si="27"/>
        <v>0.50770788650057719</v>
      </c>
      <c r="CK39" s="27">
        <f t="shared" si="28"/>
        <v>2.3912227029104199E-2</v>
      </c>
      <c r="CL39" s="27">
        <f t="shared" si="29"/>
        <v>4.9999999999999991</v>
      </c>
      <c r="CM39" s="27"/>
      <c r="CN39" s="27">
        <f t="shared" si="30"/>
        <v>6.2363399979636802E-2</v>
      </c>
      <c r="CO39" s="27">
        <f t="shared" si="31"/>
        <v>1.7231897841069685</v>
      </c>
      <c r="CP39" s="27">
        <f t="shared" si="32"/>
        <v>0.21444681591339454</v>
      </c>
      <c r="CQ39" s="27">
        <f t="shared" si="33"/>
        <v>1.9999999999999998</v>
      </c>
      <c r="CR39" s="27"/>
      <c r="CS39" s="27">
        <f t="shared" si="34"/>
        <v>0.55120726631527728</v>
      </c>
      <c r="CT39" s="27">
        <f t="shared" si="35"/>
        <v>0.19835296596467097</v>
      </c>
      <c r="CU39" s="27">
        <f t="shared" si="36"/>
        <v>0.74956023227994828</v>
      </c>
      <c r="CV39" s="27"/>
      <c r="CW39" s="27">
        <f t="shared" si="37"/>
        <v>5.9672526806603017</v>
      </c>
      <c r="CX39" s="27">
        <f t="shared" si="38"/>
        <v>0.84782978016750288</v>
      </c>
      <c r="CY39" s="27"/>
      <c r="CZ39" s="27">
        <f t="shared" si="39"/>
        <v>1.7231897841069685</v>
      </c>
      <c r="DA39" s="27"/>
      <c r="DB39" s="27">
        <f t="shared" si="40"/>
        <v>0.74956023227994828</v>
      </c>
      <c r="DC39" s="27">
        <f t="shared" si="41"/>
        <v>1.9376366000203631</v>
      </c>
      <c r="DD39" s="27">
        <f t="shared" si="42"/>
        <v>0.21444681591339454</v>
      </c>
      <c r="DE39" s="27">
        <f t="shared" si="43"/>
        <v>0.3925465905222093</v>
      </c>
      <c r="DF39" s="27"/>
      <c r="DG39" s="27">
        <f t="shared" si="44"/>
        <v>6.8874362089723133</v>
      </c>
      <c r="DH39" s="27">
        <f t="shared" si="45"/>
        <v>2.0951107193193352</v>
      </c>
      <c r="DI39" s="27">
        <f t="shared" si="46"/>
        <v>2.8383067940814195</v>
      </c>
      <c r="DJ39" s="27">
        <f t="shared" si="47"/>
        <v>-1.6820474026202621</v>
      </c>
      <c r="DK39" s="27">
        <f t="shared" si="48"/>
        <v>0.25567640589145413</v>
      </c>
      <c r="DL39" s="27"/>
      <c r="DM39" s="27" t="str">
        <f t="shared" si="49"/>
        <v>ok</v>
      </c>
      <c r="DN39" s="27">
        <f t="shared" si="50"/>
        <v>2.9766159565971621E-2</v>
      </c>
      <c r="DO39" s="27" t="str">
        <f t="shared" si="51"/>
        <v>Mg-Hst</v>
      </c>
      <c r="DP39" s="33">
        <f t="shared" si="52"/>
        <v>997.64295101141124</v>
      </c>
      <c r="DQ39" s="33">
        <f t="shared" si="53"/>
        <v>390.78132544970083</v>
      </c>
    </row>
    <row r="40" spans="1:121" s="4" customFormat="1">
      <c r="A40" s="3" t="s">
        <v>73</v>
      </c>
      <c r="B40" s="15" t="s">
        <v>89</v>
      </c>
      <c r="C40" s="21">
        <v>2.7</v>
      </c>
      <c r="D40" s="21">
        <v>15</v>
      </c>
      <c r="E40" s="21">
        <v>12.5</v>
      </c>
      <c r="F40" s="21">
        <v>42</v>
      </c>
      <c r="G40" s="21">
        <v>1</v>
      </c>
      <c r="H40" s="21">
        <v>11.3</v>
      </c>
      <c r="I40" s="21">
        <v>3.8</v>
      </c>
      <c r="J40" s="21">
        <v>0</v>
      </c>
      <c r="K40" s="21">
        <v>0.1</v>
      </c>
      <c r="L40" s="21">
        <v>11.2</v>
      </c>
      <c r="M40" s="21">
        <v>99.6</v>
      </c>
      <c r="P40" s="27">
        <f t="shared" si="0"/>
        <v>8.6923829277991338</v>
      </c>
      <c r="Q40" s="27">
        <v>8.7096774193548401E-2</v>
      </c>
      <c r="R40" s="27">
        <v>0.37220843672456577</v>
      </c>
      <c r="S40" s="27">
        <v>0.24519419380149077</v>
      </c>
      <c r="T40" s="27">
        <v>0.69895157264103847</v>
      </c>
      <c r="U40" s="27">
        <v>2.1272069772388855E-2</v>
      </c>
      <c r="V40" s="27">
        <v>0.20149786019971472</v>
      </c>
      <c r="W40" s="27">
        <v>4.7559449311639537E-2</v>
      </c>
      <c r="X40" s="27">
        <v>1.4104372355430183E-3</v>
      </c>
      <c r="Y40" s="27">
        <v>0.15588030619345861</v>
      </c>
      <c r="Z40" s="27">
        <f t="shared" si="1"/>
        <v>1.8310711000733884</v>
      </c>
      <c r="AA40" s="27">
        <f t="shared" si="2"/>
        <v>0.7570785130663763</v>
      </c>
      <c r="AB40" s="27">
        <f t="shared" si="2"/>
        <v>3.2353782609674195</v>
      </c>
      <c r="AC40" s="27">
        <f t="shared" si="2"/>
        <v>2.1313218241955507</v>
      </c>
      <c r="AD40" s="27">
        <f t="shared" si="2"/>
        <v>6.0755547173833193</v>
      </c>
      <c r="AE40" s="27">
        <f t="shared" si="2"/>
        <v>0.1849049761284649</v>
      </c>
      <c r="AF40" s="27">
        <f t="shared" si="2"/>
        <v>1.7514965599880568</v>
      </c>
      <c r="AG40" s="27">
        <f t="shared" si="2"/>
        <v>0.41340494525202376</v>
      </c>
      <c r="AH40" s="27">
        <f t="shared" si="2"/>
        <v>1.2260060546966338E-2</v>
      </c>
      <c r="AI40" s="27">
        <f t="shared" si="2"/>
        <v>1.3549713123361211</v>
      </c>
      <c r="AJ40" s="27">
        <f t="shared" si="4"/>
        <v>15.916371169864298</v>
      </c>
      <c r="AL40" s="27">
        <f t="shared" si="5"/>
        <v>0.70482175906246125</v>
      </c>
      <c r="AM40" s="27">
        <f t="shared" si="6"/>
        <v>0.94198348919484121</v>
      </c>
      <c r="AN40" s="27">
        <f t="shared" si="7"/>
        <v>1.6934800491828979</v>
      </c>
      <c r="AP40" s="27">
        <f t="shared" si="8"/>
        <v>13.2228911206814</v>
      </c>
      <c r="AQ40" s="27">
        <f t="shared" si="9"/>
        <v>0.74431685022872018</v>
      </c>
      <c r="AR40" s="27">
        <f t="shared" si="9"/>
        <v>3.1808412402936757</v>
      </c>
      <c r="AS40" s="27">
        <f t="shared" si="9"/>
        <v>2.0953952854687317</v>
      </c>
      <c r="AT40" s="27">
        <f t="shared" si="9"/>
        <v>5.973142379010457</v>
      </c>
      <c r="AU40" s="27">
        <f t="shared" si="9"/>
        <v>0.18178813299841898</v>
      </c>
      <c r="AV40" s="27">
        <f t="shared" si="9"/>
        <v>1.7219725302155695</v>
      </c>
      <c r="AW40" s="27">
        <f t="shared" si="9"/>
        <v>0.4064364017843749</v>
      </c>
      <c r="AX40" s="27">
        <f t="shared" si="9"/>
        <v>1.2053399340275987E-2</v>
      </c>
      <c r="AY40" s="27">
        <f t="shared" si="9"/>
        <v>1.3321312941024852</v>
      </c>
      <c r="BA40" s="27">
        <f t="shared" si="11"/>
        <v>14.974387680669457</v>
      </c>
      <c r="BB40" s="27">
        <f t="shared" si="12"/>
        <v>0.65725696968351011</v>
      </c>
      <c r="BC40" s="27">
        <f t="shared" si="12"/>
        <v>2.8087904687329486</v>
      </c>
      <c r="BD40" s="27">
        <f t="shared" si="12"/>
        <v>1.8503049543928638</v>
      </c>
      <c r="BE40" s="27">
        <f t="shared" si="12"/>
        <v>5.2744868778802783</v>
      </c>
      <c r="BF40" s="27">
        <f t="shared" si="12"/>
        <v>0.16052507394162638</v>
      </c>
      <c r="BG40" s="27">
        <f t="shared" si="12"/>
        <v>1.5205600232480951</v>
      </c>
      <c r="BH40" s="27">
        <f t="shared" si="12"/>
        <v>0.35889709835775019</v>
      </c>
      <c r="BI40" s="27">
        <f t="shared" si="12"/>
        <v>1.0643559557116862E-2</v>
      </c>
      <c r="BJ40" s="27">
        <f t="shared" si="12"/>
        <v>1.1763170178309474</v>
      </c>
      <c r="BK40" s="27"/>
      <c r="BL40" s="27">
        <f t="shared" si="14"/>
        <v>45.224602890716675</v>
      </c>
      <c r="BM40" s="27"/>
      <c r="BN40" s="27"/>
      <c r="BO40" s="27">
        <f t="shared" si="15"/>
        <v>0.74431685022872018</v>
      </c>
      <c r="BP40" s="27">
        <f t="shared" si="15"/>
        <v>3.1808412402936757</v>
      </c>
      <c r="BQ40" s="27">
        <f t="shared" si="15"/>
        <v>2.0953952854687317</v>
      </c>
      <c r="BR40" s="27">
        <f t="shared" si="15"/>
        <v>5.973142379010457</v>
      </c>
      <c r="BS40" s="27">
        <f t="shared" si="15"/>
        <v>0.18178813299841898</v>
      </c>
      <c r="BT40" s="27">
        <f t="shared" si="15"/>
        <v>1.7219725302155695</v>
      </c>
      <c r="BU40" s="27">
        <f t="shared" si="15"/>
        <v>0.4064364017843749</v>
      </c>
      <c r="BV40" s="27">
        <f t="shared" si="15"/>
        <v>1.2053399340275987E-2</v>
      </c>
      <c r="BW40" s="27">
        <f t="shared" si="17"/>
        <v>0.55673418481915982</v>
      </c>
      <c r="BX40" s="27">
        <f t="shared" si="18"/>
        <v>0.77539710928332539</v>
      </c>
      <c r="BY40" s="27"/>
      <c r="BZ40" s="27">
        <f t="shared" si="19"/>
        <v>5.973142379010457</v>
      </c>
      <c r="CA40" s="27">
        <f t="shared" si="20"/>
        <v>2.026857620989543</v>
      </c>
      <c r="CB40" s="27">
        <f t="shared" si="21"/>
        <v>-6.8537664479188631E-2</v>
      </c>
      <c r="CC40" s="27">
        <f t="shared" si="22"/>
        <v>7.9314623355208109</v>
      </c>
      <c r="CE40" s="27">
        <f t="shared" si="23"/>
        <v>6.8537664479188631E-2</v>
      </c>
      <c r="CF40" s="27">
        <f t="shared" si="24"/>
        <v>0.47497406626356353</v>
      </c>
      <c r="CG40" s="27"/>
      <c r="CH40" s="27">
        <f t="shared" si="25"/>
        <v>0.77539710928332539</v>
      </c>
      <c r="CI40" s="27">
        <f t="shared" si="26"/>
        <v>3.1808412402936757</v>
      </c>
      <c r="CJ40" s="27">
        <f t="shared" si="27"/>
        <v>0.4881965203399708</v>
      </c>
      <c r="CK40" s="27">
        <f t="shared" si="28"/>
        <v>1.2053399340275987E-2</v>
      </c>
      <c r="CL40" s="27">
        <f t="shared" si="29"/>
        <v>5</v>
      </c>
      <c r="CM40" s="27"/>
      <c r="CN40" s="27">
        <f t="shared" si="30"/>
        <v>6.853766447918902E-2</v>
      </c>
      <c r="CO40" s="27">
        <f t="shared" si="31"/>
        <v>1.7219725302155695</v>
      </c>
      <c r="CP40" s="27">
        <f t="shared" si="32"/>
        <v>0.20948980530524142</v>
      </c>
      <c r="CQ40" s="27">
        <f t="shared" si="33"/>
        <v>2</v>
      </c>
      <c r="CR40" s="27"/>
      <c r="CS40" s="27">
        <f t="shared" si="34"/>
        <v>0.53482704492347877</v>
      </c>
      <c r="CT40" s="27">
        <f t="shared" si="35"/>
        <v>0.18178813299841898</v>
      </c>
      <c r="CU40" s="27">
        <f t="shared" si="36"/>
        <v>0.71661517792189777</v>
      </c>
      <c r="CV40" s="27"/>
      <c r="CW40" s="27">
        <f t="shared" si="37"/>
        <v>5.973142379010457</v>
      </c>
      <c r="CX40" s="27">
        <f t="shared" si="38"/>
        <v>0.85104402680987967</v>
      </c>
      <c r="CY40" s="27"/>
      <c r="CZ40" s="27">
        <f t="shared" si="39"/>
        <v>1.7219725302155695</v>
      </c>
      <c r="DA40" s="27"/>
      <c r="DB40" s="27">
        <f t="shared" si="40"/>
        <v>0.71661517792189777</v>
      </c>
      <c r="DC40" s="27">
        <f t="shared" si="41"/>
        <v>1.9314623355208109</v>
      </c>
      <c r="DD40" s="27">
        <f t="shared" si="42"/>
        <v>0.20948980530524142</v>
      </c>
      <c r="DE40" s="27">
        <f t="shared" si="43"/>
        <v>0.4064364017843749</v>
      </c>
      <c r="DF40" s="27"/>
      <c r="DG40" s="27">
        <f t="shared" si="44"/>
        <v>6.8967280234400921</v>
      </c>
      <c r="DH40" s="27">
        <f t="shared" si="45"/>
        <v>2.0953952854687317</v>
      </c>
      <c r="DI40" s="27">
        <f t="shared" si="46"/>
        <v>2.8216919654796193</v>
      </c>
      <c r="DJ40" s="27">
        <f t="shared" si="47"/>
        <v>-1.6322035886253117</v>
      </c>
      <c r="DK40" s="27">
        <f t="shared" si="48"/>
        <v>0.23382114645954521</v>
      </c>
      <c r="DL40" s="27"/>
      <c r="DM40" s="27" t="str">
        <f t="shared" si="49"/>
        <v>ok</v>
      </c>
      <c r="DN40" s="27">
        <f t="shared" si="50"/>
        <v>3.270870415452759E-2</v>
      </c>
      <c r="DO40" s="27" t="str">
        <f t="shared" si="51"/>
        <v>Mg-Hst</v>
      </c>
      <c r="DP40" s="33">
        <f t="shared" si="52"/>
        <v>996.23536191313087</v>
      </c>
      <c r="DQ40" s="33">
        <f t="shared" si="53"/>
        <v>390.9412682833248</v>
      </c>
    </row>
    <row r="41" spans="1:121" s="4" customFormat="1">
      <c r="A41" s="3" t="s">
        <v>74</v>
      </c>
      <c r="B41" s="15" t="s">
        <v>89</v>
      </c>
      <c r="C41" s="21">
        <v>2.8</v>
      </c>
      <c r="D41" s="21">
        <v>15.1</v>
      </c>
      <c r="E41" s="21">
        <v>12.5</v>
      </c>
      <c r="F41" s="21">
        <v>42.3</v>
      </c>
      <c r="G41" s="21">
        <v>1</v>
      </c>
      <c r="H41" s="21">
        <v>11.4</v>
      </c>
      <c r="I41" s="21">
        <v>3.4</v>
      </c>
      <c r="J41" s="21">
        <v>0</v>
      </c>
      <c r="K41" s="21">
        <v>0.1</v>
      </c>
      <c r="L41" s="21">
        <v>11.5</v>
      </c>
      <c r="M41" s="21">
        <v>100.1</v>
      </c>
      <c r="P41" s="27">
        <f t="shared" si="0"/>
        <v>8.6595729265921406</v>
      </c>
      <c r="Q41" s="27">
        <v>9.0322580645161285E-2</v>
      </c>
      <c r="R41" s="27">
        <v>0.37468982630272951</v>
      </c>
      <c r="S41" s="27">
        <v>0.24519419380149077</v>
      </c>
      <c r="T41" s="27">
        <v>0.70394408387418861</v>
      </c>
      <c r="U41" s="27">
        <v>2.1272069772388855E-2</v>
      </c>
      <c r="V41" s="27">
        <v>0.20328102710413695</v>
      </c>
      <c r="W41" s="27">
        <v>4.2553191489361694E-2</v>
      </c>
      <c r="X41" s="27">
        <v>1.4104372355430183E-3</v>
      </c>
      <c r="Y41" s="27">
        <v>0.16005567153792624</v>
      </c>
      <c r="Z41" s="27">
        <f t="shared" si="1"/>
        <v>1.842723081762927</v>
      </c>
      <c r="AA41" s="27">
        <f t="shared" si="2"/>
        <v>0.78215497401477396</v>
      </c>
      <c r="AB41" s="27">
        <f t="shared" si="2"/>
        <v>3.244653875720628</v>
      </c>
      <c r="AC41" s="27">
        <f t="shared" si="2"/>
        <v>2.1232770024009757</v>
      </c>
      <c r="AD41" s="27">
        <f t="shared" si="2"/>
        <v>6.0958551305516311</v>
      </c>
      <c r="AE41" s="27">
        <f t="shared" si="2"/>
        <v>0.18420703949355757</v>
      </c>
      <c r="AF41" s="27">
        <f t="shared" si="2"/>
        <v>1.7603268788008275</v>
      </c>
      <c r="AG41" s="27">
        <f t="shared" si="2"/>
        <v>0.36849246496136762</v>
      </c>
      <c r="AH41" s="27">
        <f t="shared" si="2"/>
        <v>1.2213784099565783E-2</v>
      </c>
      <c r="AI41" s="27">
        <f t="shared" si="2"/>
        <v>1.3860137599973503</v>
      </c>
      <c r="AJ41" s="27">
        <f t="shared" si="4"/>
        <v>15.957194910040677</v>
      </c>
      <c r="AL41" s="27">
        <f t="shared" si="5"/>
        <v>0.7006881363485179</v>
      </c>
      <c r="AM41" s="27">
        <f t="shared" si="6"/>
        <v>0.96636201350833151</v>
      </c>
      <c r="AN41" s="27">
        <f t="shared" si="7"/>
        <v>1.726688892309159</v>
      </c>
      <c r="AP41" s="27">
        <f t="shared" si="8"/>
        <v>13.230506017731519</v>
      </c>
      <c r="AQ41" s="27">
        <f t="shared" si="9"/>
        <v>0.76852802519910357</v>
      </c>
      <c r="AR41" s="27">
        <f t="shared" si="9"/>
        <v>3.1881245001391387</v>
      </c>
      <c r="AS41" s="27">
        <f t="shared" si="9"/>
        <v>2.0862846057603308</v>
      </c>
      <c r="AT41" s="27">
        <f t="shared" si="9"/>
        <v>5.9896512341225332</v>
      </c>
      <c r="AU41" s="27">
        <f t="shared" si="9"/>
        <v>0.18099772678436363</v>
      </c>
      <c r="AV41" s="27">
        <f t="shared" si="9"/>
        <v>1.729657912837294</v>
      </c>
      <c r="AW41" s="27">
        <f t="shared" si="9"/>
        <v>0.36207247387799713</v>
      </c>
      <c r="AX41" s="27">
        <f t="shared" si="9"/>
        <v>1.2000991729383544E-2</v>
      </c>
      <c r="AY41" s="27">
        <f t="shared" si="9"/>
        <v>1.3618661943706156</v>
      </c>
      <c r="BA41" s="27">
        <f t="shared" si="11"/>
        <v>14.990832896532346</v>
      </c>
      <c r="BB41" s="27">
        <f t="shared" si="12"/>
        <v>0.6782821696681115</v>
      </c>
      <c r="BC41" s="27">
        <f t="shared" si="12"/>
        <v>2.813752956590243</v>
      </c>
      <c r="BD41" s="27">
        <f t="shared" si="12"/>
        <v>1.8412986937902345</v>
      </c>
      <c r="BE41" s="27">
        <f t="shared" si="12"/>
        <v>5.2863051202113178</v>
      </c>
      <c r="BF41" s="27">
        <f t="shared" si="12"/>
        <v>0.15974372671248871</v>
      </c>
      <c r="BG41" s="27">
        <f t="shared" si="12"/>
        <v>1.5265495641475866</v>
      </c>
      <c r="BH41" s="27">
        <f t="shared" si="12"/>
        <v>0.31955542947889753</v>
      </c>
      <c r="BI41" s="27">
        <f t="shared" si="12"/>
        <v>1.0591752599088986E-2</v>
      </c>
      <c r="BJ41" s="27">
        <f t="shared" si="12"/>
        <v>1.2019464831826314</v>
      </c>
      <c r="BK41" s="27"/>
      <c r="BL41" s="27">
        <f t="shared" si="14"/>
        <v>45.198573599419447</v>
      </c>
      <c r="BM41" s="27"/>
      <c r="BN41" s="27"/>
      <c r="BO41" s="27">
        <f t="shared" si="15"/>
        <v>0.76852802519910357</v>
      </c>
      <c r="BP41" s="27">
        <f t="shared" si="15"/>
        <v>3.1881245001391387</v>
      </c>
      <c r="BQ41" s="27">
        <f t="shared" si="15"/>
        <v>2.0862846057603308</v>
      </c>
      <c r="BR41" s="27">
        <f t="shared" si="15"/>
        <v>5.9896512341225332</v>
      </c>
      <c r="BS41" s="27">
        <f t="shared" si="15"/>
        <v>0.18099772678436363</v>
      </c>
      <c r="BT41" s="27">
        <f t="shared" si="15"/>
        <v>1.729657912837294</v>
      </c>
      <c r="BU41" s="27">
        <f t="shared" si="15"/>
        <v>0.36207247387799713</v>
      </c>
      <c r="BV41" s="27">
        <f t="shared" si="15"/>
        <v>1.2000991729383544E-2</v>
      </c>
      <c r="BW41" s="27">
        <f t="shared" si="17"/>
        <v>0.5604397937900627</v>
      </c>
      <c r="BX41" s="27">
        <f t="shared" si="18"/>
        <v>0.80142640058055292</v>
      </c>
      <c r="BY41" s="27"/>
      <c r="BZ41" s="27">
        <f t="shared" si="19"/>
        <v>5.9896512341225332</v>
      </c>
      <c r="CA41" s="27">
        <f t="shared" si="20"/>
        <v>2.0103487658774668</v>
      </c>
      <c r="CB41" s="27">
        <f t="shared" si="21"/>
        <v>-7.5935839882864009E-2</v>
      </c>
      <c r="CC41" s="27">
        <f t="shared" si="22"/>
        <v>7.924064160117136</v>
      </c>
      <c r="CE41" s="27">
        <f t="shared" si="23"/>
        <v>7.5935839882864009E-2</v>
      </c>
      <c r="CF41" s="27">
        <f t="shared" si="24"/>
        <v>0.43800831376086113</v>
      </c>
      <c r="CG41" s="27"/>
      <c r="CH41" s="27">
        <f t="shared" si="25"/>
        <v>0.80142640058055292</v>
      </c>
      <c r="CI41" s="27">
        <f t="shared" si="26"/>
        <v>3.1881245001391387</v>
      </c>
      <c r="CJ41" s="27">
        <f t="shared" si="27"/>
        <v>0.48450395390719997</v>
      </c>
      <c r="CK41" s="27">
        <f t="shared" si="28"/>
        <v>1.2000991729383544E-2</v>
      </c>
      <c r="CL41" s="27">
        <f t="shared" si="29"/>
        <v>5</v>
      </c>
      <c r="CM41" s="27"/>
      <c r="CN41" s="27">
        <f t="shared" si="30"/>
        <v>7.5935839882862732E-2</v>
      </c>
      <c r="CO41" s="27">
        <f t="shared" si="31"/>
        <v>1.729657912837294</v>
      </c>
      <c r="CP41" s="27">
        <f t="shared" si="32"/>
        <v>0.19440624727984335</v>
      </c>
      <c r="CQ41" s="27">
        <f t="shared" si="33"/>
        <v>2</v>
      </c>
      <c r="CR41" s="27"/>
      <c r="CS41" s="27">
        <f t="shared" si="34"/>
        <v>0.57412177791926022</v>
      </c>
      <c r="CT41" s="27">
        <f t="shared" si="35"/>
        <v>0.18099772678436363</v>
      </c>
      <c r="CU41" s="27">
        <f t="shared" si="36"/>
        <v>0.75511950470362388</v>
      </c>
      <c r="CV41" s="27"/>
      <c r="CW41" s="27">
        <f t="shared" si="37"/>
        <v>5.9896512341225332</v>
      </c>
      <c r="CX41" s="27">
        <f t="shared" si="38"/>
        <v>0.85049214850130894</v>
      </c>
      <c r="CY41" s="27"/>
      <c r="CZ41" s="27">
        <f t="shared" si="39"/>
        <v>1.729657912837294</v>
      </c>
      <c r="DA41" s="27"/>
      <c r="DB41" s="27">
        <f t="shared" si="40"/>
        <v>0.75511950470362388</v>
      </c>
      <c r="DC41" s="27">
        <f t="shared" si="41"/>
        <v>1.9240641601171373</v>
      </c>
      <c r="DD41" s="27">
        <f t="shared" si="42"/>
        <v>0.19440624727984335</v>
      </c>
      <c r="DE41" s="27">
        <f t="shared" si="43"/>
        <v>0.36207247387799713</v>
      </c>
      <c r="DF41" s="27"/>
      <c r="DG41" s="27">
        <f t="shared" si="44"/>
        <v>6.9163970688872203</v>
      </c>
      <c r="DH41" s="27">
        <f t="shared" si="45"/>
        <v>2.0862846057603308</v>
      </c>
      <c r="DI41" s="27">
        <f t="shared" si="46"/>
        <v>2.8644279419775738</v>
      </c>
      <c r="DJ41" s="27">
        <f t="shared" si="47"/>
        <v>-1.6377606262695443</v>
      </c>
      <c r="DK41" s="27">
        <f t="shared" si="48"/>
        <v>0.17366297826738705</v>
      </c>
      <c r="DL41" s="27"/>
      <c r="DM41" s="27" t="str">
        <f t="shared" si="49"/>
        <v>ok</v>
      </c>
      <c r="DN41" s="27">
        <f t="shared" si="50"/>
        <v>3.6397641852507351E-2</v>
      </c>
      <c r="DO41" s="27" t="str">
        <f t="shared" si="51"/>
        <v>Mg-Hst</v>
      </c>
      <c r="DP41" s="33">
        <f t="shared" si="52"/>
        <v>993.2557572254816</v>
      </c>
      <c r="DQ41" s="33">
        <f t="shared" si="53"/>
        <v>385.85288978983783</v>
      </c>
    </row>
    <row r="42" spans="1:121" s="4" customFormat="1">
      <c r="A42" s="3" t="s">
        <v>75</v>
      </c>
      <c r="B42" s="15" t="s">
        <v>89</v>
      </c>
      <c r="C42" s="21">
        <v>2.9</v>
      </c>
      <c r="D42" s="21">
        <v>14.8</v>
      </c>
      <c r="E42" s="21">
        <v>12.2</v>
      </c>
      <c r="F42" s="21">
        <v>42.2</v>
      </c>
      <c r="G42" s="21">
        <v>0.9</v>
      </c>
      <c r="H42" s="21">
        <v>11.4</v>
      </c>
      <c r="I42" s="21">
        <v>3.5</v>
      </c>
      <c r="J42" s="21">
        <v>0</v>
      </c>
      <c r="K42" s="21">
        <v>0.2</v>
      </c>
      <c r="L42" s="21">
        <v>11.6</v>
      </c>
      <c r="M42" s="21">
        <v>99.7</v>
      </c>
      <c r="P42" s="27">
        <f t="shared" si="0"/>
        <v>8.7046191406747671</v>
      </c>
      <c r="Q42" s="27">
        <v>9.3548387096774183E-2</v>
      </c>
      <c r="R42" s="27">
        <v>0.36724565756823824</v>
      </c>
      <c r="S42" s="27">
        <v>0.23930953315025497</v>
      </c>
      <c r="T42" s="27">
        <v>0.70227991346313867</v>
      </c>
      <c r="U42" s="27">
        <v>1.9144862795149969E-2</v>
      </c>
      <c r="V42" s="27">
        <v>0.20328102710413695</v>
      </c>
      <c r="W42" s="27">
        <v>4.3804755944931155E-2</v>
      </c>
      <c r="X42" s="27">
        <v>2.8208744710860366E-3</v>
      </c>
      <c r="Y42" s="27">
        <v>0.16144745998608215</v>
      </c>
      <c r="Z42" s="27">
        <f t="shared" si="1"/>
        <v>1.8328824715797922</v>
      </c>
      <c r="AA42" s="27">
        <f t="shared" si="2"/>
        <v>0.8143030809018329</v>
      </c>
      <c r="AB42" s="27">
        <f t="shared" si="2"/>
        <v>3.1967335801981775</v>
      </c>
      <c r="AC42" s="27">
        <f t="shared" si="2"/>
        <v>2.083098342805652</v>
      </c>
      <c r="AD42" s="27">
        <f t="shared" si="2"/>
        <v>6.113079176842656</v>
      </c>
      <c r="AE42" s="27">
        <f t="shared" si="2"/>
        <v>0.16664873913225464</v>
      </c>
      <c r="AF42" s="27">
        <f t="shared" si="2"/>
        <v>1.7694839194666967</v>
      </c>
      <c r="AG42" s="27">
        <f t="shared" si="2"/>
        <v>0.38130371705083455</v>
      </c>
      <c r="AH42" s="27">
        <f t="shared" si="2"/>
        <v>2.4554637914456324E-2</v>
      </c>
      <c r="AI42" s="27">
        <f t="shared" si="2"/>
        <v>1.4053386504081742</v>
      </c>
      <c r="AJ42" s="27">
        <f t="shared" si="4"/>
        <v>15.954543844720734</v>
      </c>
      <c r="AL42" s="27">
        <f t="shared" si="5"/>
        <v>0.69462916269286545</v>
      </c>
      <c r="AM42" s="27">
        <f t="shared" si="6"/>
        <v>0.98095182003408754</v>
      </c>
      <c r="AN42" s="27">
        <f t="shared" si="7"/>
        <v>1.7504357395007841</v>
      </c>
      <c r="AP42" s="27">
        <f t="shared" si="8"/>
        <v>13.20410810521995</v>
      </c>
      <c r="AQ42" s="27">
        <f t="shared" si="9"/>
        <v>0.80171564541636198</v>
      </c>
      <c r="AR42" s="27">
        <f t="shared" si="9"/>
        <v>3.1473187141013685</v>
      </c>
      <c r="AS42" s="27">
        <f t="shared" si="9"/>
        <v>2.0508979660479976</v>
      </c>
      <c r="AT42" s="27">
        <f t="shared" si="9"/>
        <v>6.0185836609091243</v>
      </c>
      <c r="AU42" s="27">
        <f t="shared" si="9"/>
        <v>0.16407269551684894</v>
      </c>
      <c r="AV42" s="27">
        <f t="shared" si="9"/>
        <v>1.7421313707643169</v>
      </c>
      <c r="AW42" s="27">
        <f t="shared" si="9"/>
        <v>0.37540955300882684</v>
      </c>
      <c r="AX42" s="27">
        <f t="shared" si="9"/>
        <v>2.4175074177235762E-2</v>
      </c>
      <c r="AY42" s="27">
        <f t="shared" si="9"/>
        <v>1.3836150317554476</v>
      </c>
      <c r="BA42" s="27">
        <f t="shared" si="11"/>
        <v>14.973592024686646</v>
      </c>
      <c r="BB42" s="27">
        <f t="shared" si="12"/>
        <v>0.7069739868877829</v>
      </c>
      <c r="BC42" s="27">
        <f t="shared" si="12"/>
        <v>2.7753885957398379</v>
      </c>
      <c r="BD42" s="27">
        <f t="shared" si="12"/>
        <v>1.8085358818262707</v>
      </c>
      <c r="BE42" s="27">
        <f t="shared" si="12"/>
        <v>5.3073457035515572</v>
      </c>
      <c r="BF42" s="27">
        <f t="shared" si="12"/>
        <v>0.1446836273585895</v>
      </c>
      <c r="BG42" s="27">
        <f t="shared" si="12"/>
        <v>1.5362573599669349</v>
      </c>
      <c r="BH42" s="27">
        <f t="shared" si="12"/>
        <v>0.33104603848484937</v>
      </c>
      <c r="BI42" s="27">
        <f t="shared" si="12"/>
        <v>2.1318217590118455E-2</v>
      </c>
      <c r="BJ42" s="27">
        <f t="shared" si="12"/>
        <v>1.2201082028404329</v>
      </c>
      <c r="BK42" s="27"/>
      <c r="BL42" s="27">
        <f t="shared" si="14"/>
        <v>45.288935476345742</v>
      </c>
      <c r="BM42" s="27"/>
      <c r="BN42" s="27"/>
      <c r="BO42" s="27">
        <f t="shared" si="15"/>
        <v>0.80171564541636198</v>
      </c>
      <c r="BP42" s="27">
        <f t="shared" si="15"/>
        <v>3.1473187141013685</v>
      </c>
      <c r="BQ42" s="27">
        <f t="shared" si="15"/>
        <v>2.0508979660479976</v>
      </c>
      <c r="BR42" s="27">
        <f t="shared" si="15"/>
        <v>6.0185836609091243</v>
      </c>
      <c r="BS42" s="27">
        <f t="shared" si="15"/>
        <v>0.16407269551684894</v>
      </c>
      <c r="BT42" s="27">
        <f t="shared" si="15"/>
        <v>1.7421313707643169</v>
      </c>
      <c r="BU42" s="27">
        <f t="shared" si="15"/>
        <v>0.37540955300882684</v>
      </c>
      <c r="BV42" s="27">
        <f t="shared" si="15"/>
        <v>2.4175074177235762E-2</v>
      </c>
      <c r="BW42" s="27">
        <f t="shared" si="17"/>
        <v>0.67255050810118955</v>
      </c>
      <c r="BX42" s="27">
        <f t="shared" si="18"/>
        <v>0.7110645236542581</v>
      </c>
      <c r="BY42" s="27"/>
      <c r="BZ42" s="27">
        <f t="shared" si="19"/>
        <v>6.0185836609091243</v>
      </c>
      <c r="CA42" s="27">
        <f t="shared" si="20"/>
        <v>1.9814163390908757</v>
      </c>
      <c r="CB42" s="27">
        <f t="shared" si="21"/>
        <v>-6.94816269571219E-2</v>
      </c>
      <c r="CC42" s="27">
        <f t="shared" si="22"/>
        <v>7.9305183730428777</v>
      </c>
      <c r="CE42" s="27">
        <f t="shared" si="23"/>
        <v>6.94816269571219E-2</v>
      </c>
      <c r="CF42" s="27">
        <f t="shared" si="24"/>
        <v>0.44489117996594874</v>
      </c>
      <c r="CG42" s="27"/>
      <c r="CH42" s="27">
        <f t="shared" si="25"/>
        <v>0.7110645236542581</v>
      </c>
      <c r="CI42" s="27">
        <f t="shared" si="26"/>
        <v>3.1473187141013685</v>
      </c>
      <c r="CJ42" s="27">
        <f t="shared" si="27"/>
        <v>0.60306888114406632</v>
      </c>
      <c r="CK42" s="27">
        <f t="shared" si="28"/>
        <v>2.4175074177235762E-2</v>
      </c>
      <c r="CL42" s="27">
        <f t="shared" si="29"/>
        <v>4.9999999999999991</v>
      </c>
      <c r="CM42" s="27"/>
      <c r="CN42" s="27">
        <f t="shared" si="30"/>
        <v>6.9481626957123233E-2</v>
      </c>
      <c r="CO42" s="27">
        <f t="shared" si="31"/>
        <v>1.7421313707643169</v>
      </c>
      <c r="CP42" s="27">
        <f t="shared" si="32"/>
        <v>0.18838700227855987</v>
      </c>
      <c r="CQ42" s="27">
        <f t="shared" si="33"/>
        <v>2</v>
      </c>
      <c r="CR42" s="27"/>
      <c r="CS42" s="27">
        <f t="shared" si="34"/>
        <v>0.61332864313780211</v>
      </c>
      <c r="CT42" s="27">
        <f t="shared" si="35"/>
        <v>0.16407269551684894</v>
      </c>
      <c r="CU42" s="27">
        <f t="shared" si="36"/>
        <v>0.777401338654651</v>
      </c>
      <c r="CV42" s="27"/>
      <c r="CW42" s="27">
        <f t="shared" si="37"/>
        <v>6.0185836609091243</v>
      </c>
      <c r="CX42" s="27">
        <f t="shared" si="38"/>
        <v>0.82393362992846297</v>
      </c>
      <c r="CY42" s="27"/>
      <c r="CZ42" s="27">
        <f t="shared" si="39"/>
        <v>1.7421313707643169</v>
      </c>
      <c r="DA42" s="27"/>
      <c r="DB42" s="27">
        <f t="shared" si="40"/>
        <v>0.777401338654651</v>
      </c>
      <c r="DC42" s="27">
        <f t="shared" si="41"/>
        <v>1.9305183730428768</v>
      </c>
      <c r="DD42" s="27">
        <f t="shared" si="42"/>
        <v>0.18838700227855987</v>
      </c>
      <c r="DE42" s="27">
        <f t="shared" si="43"/>
        <v>0.37540955300882684</v>
      </c>
      <c r="DF42" s="27"/>
      <c r="DG42" s="27">
        <f t="shared" si="44"/>
        <v>6.9397775954637773</v>
      </c>
      <c r="DH42" s="27">
        <f t="shared" si="45"/>
        <v>2.0508979660479976</v>
      </c>
      <c r="DI42" s="27">
        <f t="shared" si="46"/>
        <v>2.7983607694150714</v>
      </c>
      <c r="DJ42" s="27">
        <f t="shared" si="47"/>
        <v>-1.623647338745837</v>
      </c>
      <c r="DK42" s="27">
        <f t="shared" si="48"/>
        <v>0.13064880638977613</v>
      </c>
      <c r="DL42" s="27"/>
      <c r="DM42" s="27" t="str">
        <f t="shared" si="49"/>
        <v>ok</v>
      </c>
      <c r="DN42" s="27">
        <f t="shared" si="50"/>
        <v>3.3878636630085675E-2</v>
      </c>
      <c r="DO42" s="27" t="str">
        <f t="shared" si="51"/>
        <v>Mg-Hst</v>
      </c>
      <c r="DP42" s="33">
        <f t="shared" si="52"/>
        <v>989.71391139597881</v>
      </c>
      <c r="DQ42" s="33">
        <f t="shared" si="53"/>
        <v>366.70957807405131</v>
      </c>
    </row>
    <row r="43" spans="1:121" s="4" customFormat="1">
      <c r="A43" s="3" t="s">
        <v>76</v>
      </c>
      <c r="B43" s="15" t="s">
        <v>89</v>
      </c>
      <c r="C43" s="21">
        <v>2.8</v>
      </c>
      <c r="D43" s="21">
        <v>14.9</v>
      </c>
      <c r="E43" s="21">
        <v>12.7</v>
      </c>
      <c r="F43" s="21">
        <v>41.9</v>
      </c>
      <c r="G43" s="21">
        <v>1</v>
      </c>
      <c r="H43" s="21">
        <v>11.5</v>
      </c>
      <c r="I43" s="21">
        <v>3.7</v>
      </c>
      <c r="J43" s="21">
        <v>0</v>
      </c>
      <c r="K43" s="21">
        <v>0.1</v>
      </c>
      <c r="L43" s="21">
        <v>11.3</v>
      </c>
      <c r="M43" s="21">
        <v>99.899999999999991</v>
      </c>
      <c r="P43" s="27">
        <f t="shared" si="0"/>
        <v>8.6787945628693315</v>
      </c>
      <c r="Q43" s="27">
        <v>9.0322580645161285E-2</v>
      </c>
      <c r="R43" s="27">
        <v>0.36972704714640203</v>
      </c>
      <c r="S43" s="27">
        <v>0.24911730090231463</v>
      </c>
      <c r="T43" s="27">
        <v>0.69728740222998831</v>
      </c>
      <c r="U43" s="27">
        <v>2.1272069772388855E-2</v>
      </c>
      <c r="V43" s="27">
        <v>0.20506419400855924</v>
      </c>
      <c r="W43" s="27">
        <v>4.6307884856070083E-2</v>
      </c>
      <c r="X43" s="27">
        <v>1.4104372355430183E-3</v>
      </c>
      <c r="Y43" s="27">
        <v>0.15727209464161451</v>
      </c>
      <c r="Z43" s="27">
        <f t="shared" si="1"/>
        <v>1.8377810114380417</v>
      </c>
      <c r="AA43" s="27">
        <f t="shared" si="2"/>
        <v>0.78389112180755249</v>
      </c>
      <c r="AB43" s="27">
        <f t="shared" si="2"/>
        <v>3.208785086519927</v>
      </c>
      <c r="AC43" s="27">
        <f t="shared" si="2"/>
        <v>2.1620378765876915</v>
      </c>
      <c r="AD43" s="27">
        <f t="shared" si="2"/>
        <v>6.0516141152309029</v>
      </c>
      <c r="AE43" s="27">
        <f t="shared" si="2"/>
        <v>0.18461592348158545</v>
      </c>
      <c r="AF43" s="27">
        <f t="shared" si="2"/>
        <v>1.7797100120006657</v>
      </c>
      <c r="AG43" s="27">
        <f t="shared" si="2"/>
        <v>0.40189661930684012</v>
      </c>
      <c r="AH43" s="27">
        <f t="shared" si="2"/>
        <v>1.2240895011099198E-2</v>
      </c>
      <c r="AI43" s="27">
        <f t="shared" si="2"/>
        <v>1.364932199866715</v>
      </c>
      <c r="AJ43" s="27">
        <f t="shared" si="4"/>
        <v>15.949723849812978</v>
      </c>
      <c r="AL43" s="27">
        <f t="shared" si="5"/>
        <v>0.70157049192145249</v>
      </c>
      <c r="AM43" s="27">
        <f t="shared" si="6"/>
        <v>0.968507045289138</v>
      </c>
      <c r="AN43" s="27">
        <f t="shared" si="7"/>
        <v>1.7482170572898037</v>
      </c>
      <c r="AP43" s="27">
        <f t="shared" si="8"/>
        <v>13.201506792523173</v>
      </c>
      <c r="AQ43" s="27">
        <f t="shared" si="9"/>
        <v>0.77192586752822334</v>
      </c>
      <c r="AR43" s="27">
        <f t="shared" si="9"/>
        <v>3.1598064357611344</v>
      </c>
      <c r="AS43" s="27">
        <f t="shared" si="9"/>
        <v>2.1290366953837747</v>
      </c>
      <c r="AT43" s="27">
        <f t="shared" si="9"/>
        <v>5.9592427390605112</v>
      </c>
      <c r="AU43" s="27">
        <f t="shared" si="9"/>
        <v>0.18179796011012039</v>
      </c>
      <c r="AV43" s="27">
        <f t="shared" si="9"/>
        <v>1.7525446541535794</v>
      </c>
      <c r="AW43" s="27">
        <f t="shared" si="9"/>
        <v>0.39576209997088868</v>
      </c>
      <c r="AX43" s="27">
        <f t="shared" si="9"/>
        <v>1.205405092352152E-2</v>
      </c>
      <c r="AY43" s="27">
        <f t="shared" si="9"/>
        <v>1.3440979789001726</v>
      </c>
      <c r="BA43" s="27">
        <f t="shared" si="11"/>
        <v>14.981216804523838</v>
      </c>
      <c r="BB43" s="27">
        <f t="shared" si="12"/>
        <v>0.68022409103784942</v>
      </c>
      <c r="BC43" s="27">
        <f t="shared" si="12"/>
        <v>2.78443377924834</v>
      </c>
      <c r="BD43" s="27">
        <f t="shared" si="12"/>
        <v>1.8761154559323077</v>
      </c>
      <c r="BE43" s="27">
        <f t="shared" si="12"/>
        <v>5.251307989498267</v>
      </c>
      <c r="BF43" s="27">
        <f t="shared" si="12"/>
        <v>0.16020107288854449</v>
      </c>
      <c r="BG43" s="27">
        <f t="shared" si="12"/>
        <v>1.5443491979251158</v>
      </c>
      <c r="BH43" s="27">
        <f t="shared" si="12"/>
        <v>0.34874710907402706</v>
      </c>
      <c r="BI43" s="27">
        <f t="shared" si="12"/>
        <v>1.0622076779253139E-2</v>
      </c>
      <c r="BJ43" s="27">
        <f t="shared" si="12"/>
        <v>1.1844243915426917</v>
      </c>
      <c r="BK43" s="27"/>
      <c r="BL43" s="27">
        <f t="shared" si="14"/>
        <v>45.297859509392076</v>
      </c>
      <c r="BM43" s="27"/>
      <c r="BN43" s="27"/>
      <c r="BO43" s="27">
        <f t="shared" si="15"/>
        <v>0.77192586752822334</v>
      </c>
      <c r="BP43" s="27">
        <f t="shared" si="15"/>
        <v>3.1598064357611344</v>
      </c>
      <c r="BQ43" s="27">
        <f t="shared" si="15"/>
        <v>2.1290366953837747</v>
      </c>
      <c r="BR43" s="27">
        <f t="shared" si="15"/>
        <v>5.9592427390605112</v>
      </c>
      <c r="BS43" s="27">
        <f t="shared" si="15"/>
        <v>0.18179796011012039</v>
      </c>
      <c r="BT43" s="27">
        <f t="shared" si="15"/>
        <v>1.7525446541535794</v>
      </c>
      <c r="BU43" s="27">
        <f t="shared" si="15"/>
        <v>0.39576209997088868</v>
      </c>
      <c r="BV43" s="27">
        <f t="shared" si="15"/>
        <v>1.205405092352152E-2</v>
      </c>
      <c r="BW43" s="27">
        <f t="shared" si="17"/>
        <v>0.64195748829224852</v>
      </c>
      <c r="BX43" s="27">
        <f t="shared" si="18"/>
        <v>0.70214049060792405</v>
      </c>
      <c r="BY43" s="27"/>
      <c r="BZ43" s="27">
        <f t="shared" si="19"/>
        <v>5.9592427390605112</v>
      </c>
      <c r="CA43" s="27">
        <f t="shared" si="20"/>
        <v>2.0407572609394888</v>
      </c>
      <c r="CB43" s="27">
        <f t="shared" si="21"/>
        <v>-8.8279434444285876E-2</v>
      </c>
      <c r="CC43" s="27">
        <f t="shared" si="22"/>
        <v>7.9117205655557141</v>
      </c>
      <c r="CE43" s="27">
        <f t="shared" si="23"/>
        <v>8.8279434444285876E-2</v>
      </c>
      <c r="CF43" s="27">
        <f t="shared" si="24"/>
        <v>0.48404153441517456</v>
      </c>
      <c r="CG43" s="27"/>
      <c r="CH43" s="27">
        <f t="shared" si="25"/>
        <v>0.70214049060792405</v>
      </c>
      <c r="CI43" s="27">
        <f t="shared" si="26"/>
        <v>3.1598064357611344</v>
      </c>
      <c r="CJ43" s="27">
        <f t="shared" si="27"/>
        <v>0.55367805384795943</v>
      </c>
      <c r="CK43" s="27">
        <f t="shared" si="28"/>
        <v>1.205405092352152E-2</v>
      </c>
      <c r="CL43" s="27">
        <f t="shared" si="29"/>
        <v>5</v>
      </c>
      <c r="CM43" s="27"/>
      <c r="CN43" s="27">
        <f t="shared" si="30"/>
        <v>8.8279434444289095E-2</v>
      </c>
      <c r="CO43" s="27">
        <f t="shared" si="31"/>
        <v>1.7525446541535794</v>
      </c>
      <c r="CP43" s="27">
        <f t="shared" si="32"/>
        <v>0.15917591140213161</v>
      </c>
      <c r="CQ43" s="27">
        <f t="shared" si="33"/>
        <v>2</v>
      </c>
      <c r="CR43" s="27"/>
      <c r="CS43" s="27">
        <f t="shared" si="34"/>
        <v>0.61274995612609173</v>
      </c>
      <c r="CT43" s="27">
        <f t="shared" si="35"/>
        <v>0.18179796011012039</v>
      </c>
      <c r="CU43" s="27">
        <f t="shared" si="36"/>
        <v>0.79454791623621213</v>
      </c>
      <c r="CV43" s="27"/>
      <c r="CW43" s="27">
        <f t="shared" si="37"/>
        <v>5.9592427390605112</v>
      </c>
      <c r="CX43" s="27">
        <f t="shared" si="38"/>
        <v>0.83114220106339398</v>
      </c>
      <c r="CY43" s="27"/>
      <c r="CZ43" s="27">
        <f t="shared" si="39"/>
        <v>1.7525446541535794</v>
      </c>
      <c r="DA43" s="27"/>
      <c r="DB43" s="27">
        <f t="shared" si="40"/>
        <v>0.79454791623621213</v>
      </c>
      <c r="DC43" s="27">
        <f t="shared" si="41"/>
        <v>1.911720565555711</v>
      </c>
      <c r="DD43" s="27">
        <f t="shared" si="42"/>
        <v>0.15917591140213161</v>
      </c>
      <c r="DE43" s="27">
        <f t="shared" si="43"/>
        <v>0.39576209997088868</v>
      </c>
      <c r="DF43" s="27"/>
      <c r="DG43" s="27">
        <f t="shared" si="44"/>
        <v>6.8475572019592441</v>
      </c>
      <c r="DH43" s="27">
        <f t="shared" si="45"/>
        <v>2.1290366953837747</v>
      </c>
      <c r="DI43" s="27">
        <f t="shared" si="46"/>
        <v>2.7421535560224597</v>
      </c>
      <c r="DJ43" s="27">
        <f t="shared" si="47"/>
        <v>-1.6209381918033405</v>
      </c>
      <c r="DK43" s="27">
        <f t="shared" si="48"/>
        <v>0.17403150845664678</v>
      </c>
      <c r="DL43" s="27"/>
      <c r="DM43" s="27" t="str">
        <f t="shared" si="49"/>
        <v>ok</v>
      </c>
      <c r="DN43" s="27">
        <f t="shared" si="50"/>
        <v>4.1464496424930268E-2</v>
      </c>
      <c r="DO43" s="27" t="str">
        <f t="shared" si="51"/>
        <v>Mg-Hst</v>
      </c>
      <c r="DP43" s="33">
        <f t="shared" si="52"/>
        <v>1003.6841021468001</v>
      </c>
      <c r="DQ43" s="33">
        <f t="shared" si="53"/>
        <v>410.31849990795769</v>
      </c>
    </row>
    <row r="44" spans="1:121" s="6" customFormat="1" ht="15" thickBot="1">
      <c r="A44" s="5" t="s">
        <v>77</v>
      </c>
      <c r="B44" s="16" t="s">
        <v>89</v>
      </c>
      <c r="C44" s="22">
        <v>2.9</v>
      </c>
      <c r="D44" s="22">
        <v>15.1</v>
      </c>
      <c r="E44" s="22">
        <v>12.4</v>
      </c>
      <c r="F44" s="22">
        <v>42.5</v>
      </c>
      <c r="G44" s="22">
        <v>0.9</v>
      </c>
      <c r="H44" s="22">
        <v>11.3</v>
      </c>
      <c r="I44" s="22">
        <v>3.5</v>
      </c>
      <c r="J44" s="22">
        <v>0</v>
      </c>
      <c r="K44" s="22">
        <v>0.2</v>
      </c>
      <c r="L44" s="22">
        <v>11.6</v>
      </c>
      <c r="M44" s="22">
        <v>100.4</v>
      </c>
      <c r="P44" s="28">
        <f t="shared" si="0"/>
        <v>8.6342625101285435</v>
      </c>
      <c r="Q44" s="28">
        <v>9.3548387096774183E-2</v>
      </c>
      <c r="R44" s="28">
        <v>0.37468982630272951</v>
      </c>
      <c r="S44" s="28">
        <v>0.24323264025107885</v>
      </c>
      <c r="T44" s="28">
        <v>0.70727242469628893</v>
      </c>
      <c r="U44" s="28">
        <v>1.9144862795149969E-2</v>
      </c>
      <c r="V44" s="28">
        <v>0.20149786019971472</v>
      </c>
      <c r="W44" s="28">
        <v>4.3804755944931155E-2</v>
      </c>
      <c r="X44" s="28">
        <v>2.8208744710860366E-3</v>
      </c>
      <c r="Y44" s="28">
        <v>0.16144745998608215</v>
      </c>
      <c r="Z44" s="28">
        <f t="shared" si="1"/>
        <v>1.8474590917438354</v>
      </c>
      <c r="AA44" s="28">
        <f t="shared" si="2"/>
        <v>0.80772133159267012</v>
      </c>
      <c r="AB44" s="28">
        <f t="shared" si="2"/>
        <v>3.2351703201722333</v>
      </c>
      <c r="AC44" s="28">
        <f t="shared" si="2"/>
        <v>2.100134466959473</v>
      </c>
      <c r="AD44" s="28">
        <f t="shared" si="2"/>
        <v>6.1067757810028809</v>
      </c>
      <c r="AE44" s="28">
        <f t="shared" si="2"/>
        <v>0.16530177109371813</v>
      </c>
      <c r="AF44" s="28">
        <f t="shared" si="2"/>
        <v>1.7397854201935192</v>
      </c>
      <c r="AG44" s="28">
        <f t="shared" ref="AG44:AI54" si="54">W44*$P44</f>
        <v>0.3782217620206495</v>
      </c>
      <c r="AH44" s="28">
        <f t="shared" si="54"/>
        <v>2.4356170691476851E-2</v>
      </c>
      <c r="AI44" s="28">
        <f t="shared" si="54"/>
        <v>1.3939797511133072</v>
      </c>
      <c r="AJ44" s="28">
        <f t="shared" si="4"/>
        <v>15.951446774839926</v>
      </c>
      <c r="AL44" s="28">
        <f t="shared" si="5"/>
        <v>0.69886918124341746</v>
      </c>
      <c r="AM44" s="28">
        <f t="shared" si="6"/>
        <v>0.97302310268638825</v>
      </c>
      <c r="AN44" s="28">
        <f t="shared" si="7"/>
        <v>1.7128085228799075</v>
      </c>
      <c r="AP44" s="28">
        <f t="shared" si="8"/>
        <v>13.238638251960019</v>
      </c>
      <c r="AQ44" s="28">
        <f t="shared" si="9"/>
        <v>0.79316143479863577</v>
      </c>
      <c r="AR44" s="28">
        <f t="shared" si="9"/>
        <v>3.1768534921642972</v>
      </c>
      <c r="AS44" s="28">
        <f t="shared" si="9"/>
        <v>2.062277671680548</v>
      </c>
      <c r="AT44" s="28">
        <f t="shared" si="9"/>
        <v>5.9966957055635097</v>
      </c>
      <c r="AU44" s="28">
        <f t="shared" si="9"/>
        <v>0.16232205936287905</v>
      </c>
      <c r="AV44" s="28">
        <f t="shared" si="9"/>
        <v>1.7084242376036831</v>
      </c>
      <c r="AW44" s="28">
        <f t="shared" ref="AW44:AY54" si="55">AG44*13/$AP44</f>
        <v>0.37140397771201922</v>
      </c>
      <c r="AX44" s="28">
        <f t="shared" si="55"/>
        <v>2.3917129010026468E-2</v>
      </c>
      <c r="AY44" s="28">
        <f t="shared" si="55"/>
        <v>1.3688520238696011</v>
      </c>
      <c r="BA44" s="28">
        <f t="shared" si="11"/>
        <v>14.978423672153538</v>
      </c>
      <c r="BB44" s="28">
        <f t="shared" si="12"/>
        <v>0.70103353600726459</v>
      </c>
      <c r="BC44" s="28">
        <f t="shared" si="12"/>
        <v>2.8078531548301582</v>
      </c>
      <c r="BD44" s="28">
        <f t="shared" si="12"/>
        <v>1.8227384047915514</v>
      </c>
      <c r="BE44" s="28">
        <f t="shared" si="12"/>
        <v>5.3001628803322101</v>
      </c>
      <c r="BF44" s="28">
        <f t="shared" si="12"/>
        <v>0.14346790231427417</v>
      </c>
      <c r="BG44" s="28">
        <f t="shared" si="12"/>
        <v>1.5099860277395891</v>
      </c>
      <c r="BH44" s="28">
        <f t="shared" ref="BH44:BJ54" si="56">AG44*13/$BA44</f>
        <v>0.32826437640493805</v>
      </c>
      <c r="BI44" s="28">
        <f t="shared" si="56"/>
        <v>2.1139088192427612E-2</v>
      </c>
      <c r="BJ44" s="28">
        <f t="shared" si="56"/>
        <v>1.2098560677091277</v>
      </c>
      <c r="BK44" s="28"/>
      <c r="BL44" s="28">
        <f t="shared" si="14"/>
        <v>45.170809007600489</v>
      </c>
      <c r="BM44" s="28"/>
      <c r="BN44" s="28"/>
      <c r="BO44" s="28">
        <f t="shared" si="15"/>
        <v>0.79316143479863577</v>
      </c>
      <c r="BP44" s="28">
        <f t="shared" si="15"/>
        <v>3.1768534921642972</v>
      </c>
      <c r="BQ44" s="28">
        <f t="shared" si="15"/>
        <v>2.062277671680548</v>
      </c>
      <c r="BR44" s="28">
        <f t="shared" si="15"/>
        <v>5.9966957055635097</v>
      </c>
      <c r="BS44" s="28">
        <f t="shared" si="15"/>
        <v>0.16232205936287905</v>
      </c>
      <c r="BT44" s="28">
        <f t="shared" si="15"/>
        <v>1.7084242376036831</v>
      </c>
      <c r="BU44" s="28">
        <f t="shared" si="15"/>
        <v>0.37140397771201922</v>
      </c>
      <c r="BV44" s="28">
        <f t="shared" si="15"/>
        <v>2.3917129010026468E-2</v>
      </c>
      <c r="BW44" s="28">
        <f t="shared" si="17"/>
        <v>0.53966103147009048</v>
      </c>
      <c r="BX44" s="28">
        <f t="shared" si="18"/>
        <v>0.82919099239951066</v>
      </c>
      <c r="BY44" s="28"/>
      <c r="BZ44" s="28">
        <f t="shared" si="19"/>
        <v>5.9966957055635097</v>
      </c>
      <c r="CA44" s="28">
        <f t="shared" si="20"/>
        <v>2.0033042944364903</v>
      </c>
      <c r="CB44" s="28">
        <f t="shared" si="21"/>
        <v>-5.8973377244057712E-2</v>
      </c>
      <c r="CC44" s="28">
        <f t="shared" si="22"/>
        <v>7.9410266227559418</v>
      </c>
      <c r="CE44" s="28">
        <f t="shared" si="23"/>
        <v>5.8973377244057712E-2</v>
      </c>
      <c r="CF44" s="28">
        <f t="shared" si="24"/>
        <v>0.43037735495607693</v>
      </c>
      <c r="CG44" s="28"/>
      <c r="CH44" s="28">
        <f t="shared" si="25"/>
        <v>0.82919099239951066</v>
      </c>
      <c r="CI44" s="28">
        <f t="shared" si="26"/>
        <v>3.1768534921642972</v>
      </c>
      <c r="CJ44" s="28">
        <f t="shared" si="27"/>
        <v>0.48068765422603049</v>
      </c>
      <c r="CK44" s="28">
        <f t="shared" si="28"/>
        <v>2.3917129010026468E-2</v>
      </c>
      <c r="CL44" s="28">
        <f t="shared" si="29"/>
        <v>4.9999999999999991</v>
      </c>
      <c r="CM44" s="28"/>
      <c r="CN44" s="28">
        <f t="shared" si="30"/>
        <v>5.8973377244059988E-2</v>
      </c>
      <c r="CO44" s="28">
        <f t="shared" si="31"/>
        <v>1.7084242376036831</v>
      </c>
      <c r="CP44" s="28">
        <f t="shared" si="32"/>
        <v>0.23260238515225695</v>
      </c>
      <c r="CQ44" s="28">
        <f t="shared" si="33"/>
        <v>2</v>
      </c>
      <c r="CR44" s="28"/>
      <c r="CS44" s="28">
        <f t="shared" si="34"/>
        <v>0.56055904964637882</v>
      </c>
      <c r="CT44" s="28">
        <f t="shared" si="35"/>
        <v>0.16232205936287905</v>
      </c>
      <c r="CU44" s="28">
        <f t="shared" si="36"/>
        <v>0.72288110900925784</v>
      </c>
      <c r="CV44" s="28"/>
      <c r="CW44" s="28">
        <f t="shared" si="37"/>
        <v>5.9966957055635097</v>
      </c>
      <c r="CX44" s="28">
        <f t="shared" si="38"/>
        <v>0.85479377840763704</v>
      </c>
      <c r="CY44" s="28"/>
      <c r="CZ44" s="28">
        <f t="shared" si="39"/>
        <v>1.7084242376036831</v>
      </c>
      <c r="DA44" s="28"/>
      <c r="DB44" s="28">
        <f t="shared" si="40"/>
        <v>0.72288110900925784</v>
      </c>
      <c r="DC44" s="28">
        <f t="shared" si="41"/>
        <v>1.9410266227559401</v>
      </c>
      <c r="DD44" s="28">
        <f t="shared" si="42"/>
        <v>0.23260238515225695</v>
      </c>
      <c r="DE44" s="28">
        <f t="shared" si="43"/>
        <v>0.37140397771201922</v>
      </c>
      <c r="DF44" s="28"/>
      <c r="DG44" s="28">
        <f t="shared" si="44"/>
        <v>6.9433184215253272</v>
      </c>
      <c r="DH44" s="28">
        <f t="shared" si="45"/>
        <v>2.062277671680548</v>
      </c>
      <c r="DI44" s="28">
        <f t="shared" si="46"/>
        <v>2.8809672908352466</v>
      </c>
      <c r="DJ44" s="28">
        <f t="shared" si="47"/>
        <v>-1.6171673857443603</v>
      </c>
      <c r="DK44" s="28">
        <f t="shared" si="48"/>
        <v>0.15876017329300579</v>
      </c>
      <c r="DL44" s="28"/>
      <c r="DM44" s="28" t="str">
        <f t="shared" si="49"/>
        <v>ok</v>
      </c>
      <c r="DN44" s="28">
        <f t="shared" si="50"/>
        <v>2.8596235150041831E-2</v>
      </c>
      <c r="DO44" s="28" t="str">
        <f t="shared" si="51"/>
        <v>Mg-Hst</v>
      </c>
      <c r="DP44" s="34">
        <f t="shared" si="52"/>
        <v>989.17752227839287</v>
      </c>
      <c r="DQ44" s="34">
        <f t="shared" si="53"/>
        <v>372.75978758797373</v>
      </c>
    </row>
    <row r="45" spans="1:121" s="8" customFormat="1">
      <c r="A45" s="7" t="s">
        <v>78</v>
      </c>
      <c r="B45" s="17" t="s">
        <v>90</v>
      </c>
      <c r="C45" s="23">
        <v>1.2</v>
      </c>
      <c r="D45" s="23">
        <v>14.5</v>
      </c>
      <c r="E45" s="23">
        <v>6</v>
      </c>
      <c r="F45" s="23">
        <v>48.6</v>
      </c>
      <c r="G45" s="23">
        <v>0.7</v>
      </c>
      <c r="H45" s="23">
        <v>11.6</v>
      </c>
      <c r="I45" s="23">
        <v>1.2</v>
      </c>
      <c r="J45" s="23"/>
      <c r="K45" s="23">
        <v>0.8</v>
      </c>
      <c r="L45" s="23">
        <v>13.9</v>
      </c>
      <c r="M45" s="23">
        <v>98.5</v>
      </c>
      <c r="P45" s="29">
        <f t="shared" si="0"/>
        <v>8.7707857720087166</v>
      </c>
      <c r="Q45" s="29">
        <v>3.8709677419354833E-2</v>
      </c>
      <c r="R45" s="29">
        <v>0.35980148883374691</v>
      </c>
      <c r="S45" s="29">
        <v>0.11769321302471557</v>
      </c>
      <c r="T45" s="29">
        <v>0.8087868197703445</v>
      </c>
      <c r="U45" s="29">
        <v>1.4890448840672197E-2</v>
      </c>
      <c r="V45" s="29">
        <v>0.20684736091298148</v>
      </c>
      <c r="W45" s="29">
        <v>1.5018773466833538E-2</v>
      </c>
      <c r="X45" s="29">
        <v>1.1283497884344146E-2</v>
      </c>
      <c r="Y45" s="29">
        <v>0.19345859429366738</v>
      </c>
      <c r="Z45" s="29">
        <f t="shared" si="1"/>
        <v>1.7664898744466604</v>
      </c>
      <c r="AA45" s="29">
        <f t="shared" ref="AA45:AF54" si="57">Q45*$P45</f>
        <v>0.33951428794872446</v>
      </c>
      <c r="AB45" s="29">
        <f t="shared" si="57"/>
        <v>3.1557417790105804</v>
      </c>
      <c r="AC45" s="29">
        <f t="shared" si="57"/>
        <v>1.0322619582591663</v>
      </c>
      <c r="AD45" s="29">
        <f t="shared" si="57"/>
        <v>7.0936959314299157</v>
      </c>
      <c r="AE45" s="29">
        <f t="shared" si="57"/>
        <v>0.1306009368305914</v>
      </c>
      <c r="AF45" s="29">
        <f t="shared" si="57"/>
        <v>1.8142138900731299</v>
      </c>
      <c r="AG45" s="29">
        <f t="shared" si="54"/>
        <v>0.13172644463592562</v>
      </c>
      <c r="AH45" s="29">
        <f t="shared" si="54"/>
        <v>9.8965142702496095E-2</v>
      </c>
      <c r="AI45" s="29">
        <f t="shared" si="54"/>
        <v>1.6967838863037046</v>
      </c>
      <c r="AJ45" s="29">
        <f t="shared" si="4"/>
        <v>15.493504257194234</v>
      </c>
      <c r="AL45" s="29">
        <f t="shared" si="5"/>
        <v>0.65032974509907948</v>
      </c>
      <c r="AM45" s="29">
        <f t="shared" si="6"/>
        <v>0.47011522477931589</v>
      </c>
      <c r="AN45" s="29">
        <f t="shared" si="7"/>
        <v>1.2843291148524458</v>
      </c>
      <c r="AP45" s="29">
        <f t="shared" si="8"/>
        <v>13.209175142341788</v>
      </c>
      <c r="AQ45" s="29">
        <f t="shared" ref="AQ45:AV54" si="58">AA45*13/$AP45</f>
        <v>0.33413787732932865</v>
      </c>
      <c r="AR45" s="29">
        <f t="shared" si="58"/>
        <v>3.1057687315867093</v>
      </c>
      <c r="AS45" s="29">
        <f t="shared" si="58"/>
        <v>1.0159154763837965</v>
      </c>
      <c r="AT45" s="29">
        <f t="shared" si="58"/>
        <v>6.9813630385583663</v>
      </c>
      <c r="AU45" s="29">
        <f t="shared" si="58"/>
        <v>0.12853279334266529</v>
      </c>
      <c r="AV45" s="29">
        <f t="shared" si="58"/>
        <v>1.7854847344214606</v>
      </c>
      <c r="AW45" s="29">
        <f t="shared" si="55"/>
        <v>0.12964047806269319</v>
      </c>
      <c r="AX45" s="29">
        <f t="shared" si="55"/>
        <v>9.7397970824722055E-2</v>
      </c>
      <c r="AY45" s="29">
        <f t="shared" si="55"/>
        <v>1.6699143045837133</v>
      </c>
      <c r="BA45" s="29">
        <f t="shared" si="11"/>
        <v>15.023389032414919</v>
      </c>
      <c r="BB45" s="29">
        <f t="shared" ref="BB45:BG54" si="59">AA45*13/$BA45</f>
        <v>0.29378762234075922</v>
      </c>
      <c r="BC45" s="29">
        <f t="shared" si="59"/>
        <v>2.7307182845775699</v>
      </c>
      <c r="BD45" s="29">
        <f t="shared" si="59"/>
        <v>0.8932342381878714</v>
      </c>
      <c r="BE45" s="29">
        <f t="shared" si="59"/>
        <v>6.1382985496559037</v>
      </c>
      <c r="BF45" s="29">
        <f t="shared" si="59"/>
        <v>0.11301126364593485</v>
      </c>
      <c r="BG45" s="29">
        <f t="shared" si="59"/>
        <v>1.5698708540438813</v>
      </c>
      <c r="BH45" s="29">
        <f t="shared" si="56"/>
        <v>0.11398518513846725</v>
      </c>
      <c r="BI45" s="29">
        <f t="shared" si="56"/>
        <v>8.5636260390818397E-2</v>
      </c>
      <c r="BJ45" s="29">
        <f t="shared" si="56"/>
        <v>1.4682566280054881</v>
      </c>
      <c r="BK45" s="29"/>
      <c r="BL45" s="29">
        <f t="shared" si="14"/>
        <v>45.271562649140833</v>
      </c>
      <c r="BM45" s="29"/>
      <c r="BN45" s="29"/>
      <c r="BO45" s="29">
        <f t="shared" si="15"/>
        <v>0.33413787732932865</v>
      </c>
      <c r="BP45" s="29">
        <f t="shared" si="15"/>
        <v>3.1057687315867093</v>
      </c>
      <c r="BQ45" s="29">
        <f t="shared" si="15"/>
        <v>1.0159154763837965</v>
      </c>
      <c r="BR45" s="29">
        <f t="shared" si="15"/>
        <v>6.9813630385583663</v>
      </c>
      <c r="BS45" s="29">
        <f t="shared" si="15"/>
        <v>0.12853279334266529</v>
      </c>
      <c r="BT45" s="29">
        <f t="shared" si="15"/>
        <v>1.7854847344214606</v>
      </c>
      <c r="BU45" s="29">
        <f t="shared" si="15"/>
        <v>0.12964047806269319</v>
      </c>
      <c r="BV45" s="29">
        <f t="shared" si="15"/>
        <v>9.7397970824722055E-2</v>
      </c>
      <c r="BW45" s="29">
        <f t="shared" si="17"/>
        <v>0.94147695372454621</v>
      </c>
      <c r="BX45" s="29">
        <f t="shared" si="18"/>
        <v>0.72843735085916705</v>
      </c>
      <c r="BY45" s="29"/>
      <c r="BZ45" s="29">
        <f t="shared" si="19"/>
        <v>6.9813630385583663</v>
      </c>
      <c r="CA45" s="29">
        <f t="shared" si="20"/>
        <v>1.0159154763837965</v>
      </c>
      <c r="CB45" s="29">
        <f t="shared" si="21"/>
        <v>2.721485057837203E-3</v>
      </c>
      <c r="CC45" s="29">
        <f t="shared" si="22"/>
        <v>8</v>
      </c>
      <c r="CE45" s="29">
        <f t="shared" si="23"/>
        <v>0</v>
      </c>
      <c r="CF45" s="29">
        <f t="shared" si="24"/>
        <v>0.12691899300485598</v>
      </c>
      <c r="CG45" s="29"/>
      <c r="CH45" s="29">
        <f t="shared" si="25"/>
        <v>0.72843735085916705</v>
      </c>
      <c r="CI45" s="29">
        <f t="shared" si="26"/>
        <v>3.1057687315867093</v>
      </c>
      <c r="CJ45" s="29">
        <f t="shared" si="27"/>
        <v>0.94147695372454621</v>
      </c>
      <c r="CK45" s="29">
        <f t="shared" si="28"/>
        <v>9.7397970824722055E-2</v>
      </c>
      <c r="CL45" s="29">
        <f t="shared" si="29"/>
        <v>5.0000000000000009</v>
      </c>
      <c r="CM45" s="29"/>
      <c r="CN45" s="29">
        <f t="shared" si="30"/>
        <v>0</v>
      </c>
      <c r="CO45" s="29">
        <f t="shared" si="31"/>
        <v>1.7854847344214606</v>
      </c>
      <c r="CP45" s="29">
        <f t="shared" si="32"/>
        <v>0.21451526557853939</v>
      </c>
      <c r="CQ45" s="29">
        <f t="shared" si="33"/>
        <v>2</v>
      </c>
      <c r="CR45" s="29"/>
      <c r="CS45" s="29">
        <f t="shared" si="34"/>
        <v>0.11962261175078925</v>
      </c>
      <c r="CT45" s="29">
        <f t="shared" si="35"/>
        <v>0.12853279334266529</v>
      </c>
      <c r="CU45" s="29">
        <f t="shared" si="36"/>
        <v>0.24815540509345455</v>
      </c>
      <c r="CV45" s="29"/>
      <c r="CW45" s="29">
        <f t="shared" si="37"/>
        <v>6.9813630385583663</v>
      </c>
      <c r="CX45" s="29">
        <f t="shared" si="38"/>
        <v>0.76737835384160991</v>
      </c>
      <c r="CY45" s="29"/>
      <c r="CZ45" s="29">
        <f t="shared" si="39"/>
        <v>1.7854847344214606</v>
      </c>
      <c r="DA45" s="29"/>
      <c r="DB45" s="29">
        <f t="shared" si="40"/>
        <v>0.24815540509345455</v>
      </c>
      <c r="DC45" s="29">
        <f t="shared" si="41"/>
        <v>2</v>
      </c>
      <c r="DD45" s="29">
        <f t="shared" si="42"/>
        <v>0.21451526557853939</v>
      </c>
      <c r="DE45" s="29">
        <f t="shared" si="43"/>
        <v>0.12964047806269319</v>
      </c>
      <c r="DF45" s="29"/>
      <c r="DG45" s="29">
        <f t="shared" si="44"/>
        <v>8.2998461918942947</v>
      </c>
      <c r="DH45" s="29">
        <f t="shared" si="45"/>
        <v>1.0159154763837965</v>
      </c>
      <c r="DI45" s="29">
        <f t="shared" si="46"/>
        <v>3.5036610747883548</v>
      </c>
      <c r="DJ45" s="29">
        <f t="shared" si="47"/>
        <v>-1.6245089555183512</v>
      </c>
      <c r="DK45" s="29">
        <f t="shared" si="48"/>
        <v>0.32846421553693561</v>
      </c>
      <c r="DL45" s="29"/>
      <c r="DM45" s="29" t="str">
        <f t="shared" si="49"/>
        <v>ok</v>
      </c>
      <c r="DN45" s="29">
        <f t="shared" si="50"/>
        <v>0</v>
      </c>
      <c r="DO45" s="29" t="str">
        <f t="shared" si="51"/>
        <v>Mg-Hbl</v>
      </c>
      <c r="DP45" s="35">
        <f t="shared" si="52"/>
        <v>783.68119992850893</v>
      </c>
      <c r="DQ45" s="35">
        <f t="shared" si="53"/>
        <v>82.786530599945351</v>
      </c>
    </row>
    <row r="46" spans="1:121" s="10" customFormat="1">
      <c r="A46" s="9" t="s">
        <v>79</v>
      </c>
      <c r="B46" s="18" t="s">
        <v>90</v>
      </c>
      <c r="C46" s="24">
        <v>1.1000000000000001</v>
      </c>
      <c r="D46" s="24">
        <v>15.2</v>
      </c>
      <c r="E46" s="24">
        <v>5.0999999999999996</v>
      </c>
      <c r="F46" s="24">
        <v>49.4</v>
      </c>
      <c r="G46" s="24">
        <v>0.5</v>
      </c>
      <c r="H46" s="24">
        <v>11.9</v>
      </c>
      <c r="I46" s="24">
        <v>1</v>
      </c>
      <c r="J46" s="24"/>
      <c r="K46" s="24">
        <v>0.7</v>
      </c>
      <c r="L46" s="24">
        <v>13</v>
      </c>
      <c r="M46" s="24">
        <v>97.9</v>
      </c>
      <c r="P46" s="30">
        <f t="shared" si="0"/>
        <v>8.7701768221559995</v>
      </c>
      <c r="Q46" s="30">
        <v>3.5483870967741936E-2</v>
      </c>
      <c r="R46" s="30">
        <v>0.37717121588089325</v>
      </c>
      <c r="S46" s="30">
        <v>0.10003923107100822</v>
      </c>
      <c r="T46" s="30">
        <v>0.82210018305874522</v>
      </c>
      <c r="U46" s="30">
        <v>1.0636034886194428E-2</v>
      </c>
      <c r="V46" s="30">
        <v>0.21219686162624826</v>
      </c>
      <c r="W46" s="30">
        <v>1.2515644555694616E-2</v>
      </c>
      <c r="X46" s="30">
        <v>9.8730606488011269E-3</v>
      </c>
      <c r="Y46" s="30">
        <v>0.18093249826026445</v>
      </c>
      <c r="Z46" s="30">
        <f t="shared" si="1"/>
        <v>1.7609486009555915</v>
      </c>
      <c r="AA46" s="30">
        <f t="shared" si="57"/>
        <v>0.31119982272166452</v>
      </c>
      <c r="AB46" s="30">
        <f t="shared" si="57"/>
        <v>3.3078582555030067</v>
      </c>
      <c r="AC46" s="30">
        <f t="shared" si="57"/>
        <v>0.87736174564526459</v>
      </c>
      <c r="AD46" s="30">
        <f t="shared" si="57"/>
        <v>7.2099639709520114</v>
      </c>
      <c r="AE46" s="30">
        <f t="shared" si="57"/>
        <v>9.327990663854499E-2</v>
      </c>
      <c r="AF46" s="30">
        <f t="shared" si="57"/>
        <v>1.8610039975687664</v>
      </c>
      <c r="AG46" s="30">
        <f t="shared" si="54"/>
        <v>0.10976441579669585</v>
      </c>
      <c r="AH46" s="30">
        <f t="shared" si="54"/>
        <v>8.6588487665856112E-2</v>
      </c>
      <c r="AI46" s="30">
        <f t="shared" si="54"/>
        <v>1.586810002616952</v>
      </c>
      <c r="AJ46" s="30">
        <f t="shared" si="4"/>
        <v>15.443830605108761</v>
      </c>
      <c r="AL46" s="30">
        <f t="shared" si="5"/>
        <v>0.67580846771698366</v>
      </c>
      <c r="AM46" s="30">
        <f t="shared" si="6"/>
        <v>0.40447972936020948</v>
      </c>
      <c r="AN46" s="30">
        <f t="shared" si="7"/>
        <v>1.2654837269289758</v>
      </c>
      <c r="AP46" s="30">
        <f t="shared" si="8"/>
        <v>13.178346878179786</v>
      </c>
      <c r="AQ46" s="30">
        <f t="shared" si="58"/>
        <v>0.30698825374525446</v>
      </c>
      <c r="AR46" s="30">
        <f t="shared" si="58"/>
        <v>3.2630919279215855</v>
      </c>
      <c r="AS46" s="30">
        <f t="shared" si="58"/>
        <v>0.86548812220701032</v>
      </c>
      <c r="AT46" s="30">
        <f t="shared" si="58"/>
        <v>7.1123891705696405</v>
      </c>
      <c r="AU46" s="30">
        <f t="shared" si="58"/>
        <v>9.2017519155526764E-2</v>
      </c>
      <c r="AV46" s="30">
        <f t="shared" si="58"/>
        <v>1.835818421842569</v>
      </c>
      <c r="AW46" s="30">
        <f t="shared" si="55"/>
        <v>0.10827893806010795</v>
      </c>
      <c r="AX46" s="30">
        <f t="shared" si="55"/>
        <v>8.54166573441726E-2</v>
      </c>
      <c r="AY46" s="30">
        <f t="shared" si="55"/>
        <v>1.5653351838974829</v>
      </c>
      <c r="BA46" s="30">
        <f t="shared" si="11"/>
        <v>15.039350875748553</v>
      </c>
      <c r="BB46" s="30">
        <f t="shared" si="59"/>
        <v>0.26900081850642221</v>
      </c>
      <c r="BC46" s="30">
        <f t="shared" si="59"/>
        <v>2.859309399508823</v>
      </c>
      <c r="BD46" s="30">
        <f t="shared" si="59"/>
        <v>0.75839062387862166</v>
      </c>
      <c r="BE46" s="30">
        <f t="shared" si="59"/>
        <v>6.2322857147723099</v>
      </c>
      <c r="BF46" s="30">
        <f t="shared" si="59"/>
        <v>8.0631058901385472E-2</v>
      </c>
      <c r="BG46" s="30">
        <f t="shared" si="59"/>
        <v>1.6086500121096352</v>
      </c>
      <c r="BH46" s="30">
        <f t="shared" si="56"/>
        <v>9.4880252289214789E-2</v>
      </c>
      <c r="BI46" s="30">
        <f t="shared" si="56"/>
        <v>7.4847002969475065E-2</v>
      </c>
      <c r="BJ46" s="30">
        <f t="shared" si="56"/>
        <v>1.3716369944719193</v>
      </c>
      <c r="BK46" s="30"/>
      <c r="BL46" s="30">
        <f t="shared" si="14"/>
        <v>45.377466956052423</v>
      </c>
      <c r="BM46" s="30"/>
      <c r="BN46" s="30"/>
      <c r="BO46" s="30">
        <f t="shared" si="15"/>
        <v>0.30698825374525446</v>
      </c>
      <c r="BP46" s="30">
        <f t="shared" si="15"/>
        <v>3.2630919279215855</v>
      </c>
      <c r="BQ46" s="30">
        <f t="shared" si="15"/>
        <v>0.86548812220701032</v>
      </c>
      <c r="BR46" s="30">
        <f t="shared" si="15"/>
        <v>7.1123891705696405</v>
      </c>
      <c r="BS46" s="30">
        <f t="shared" si="15"/>
        <v>9.2017519155526764E-2</v>
      </c>
      <c r="BT46" s="30">
        <f t="shared" si="15"/>
        <v>1.835818421842569</v>
      </c>
      <c r="BU46" s="30">
        <f t="shared" si="15"/>
        <v>0.10827893806010795</v>
      </c>
      <c r="BV46" s="30">
        <f t="shared" si="15"/>
        <v>8.54166573441726E-2</v>
      </c>
      <c r="BW46" s="30">
        <f t="shared" si="17"/>
        <v>0.94280213994990603</v>
      </c>
      <c r="BX46" s="30">
        <f t="shared" si="18"/>
        <v>0.62253304394757691</v>
      </c>
      <c r="BY46" s="30"/>
      <c r="BZ46" s="30">
        <f t="shared" si="19"/>
        <v>7.1123891705696405</v>
      </c>
      <c r="CA46" s="30">
        <f t="shared" si="20"/>
        <v>0.86548812220701032</v>
      </c>
      <c r="CB46" s="30">
        <f t="shared" si="21"/>
        <v>2.2122707223349192E-2</v>
      </c>
      <c r="CC46" s="30">
        <f t="shared" si="22"/>
        <v>8</v>
      </c>
      <c r="CE46" s="30">
        <f t="shared" si="23"/>
        <v>0</v>
      </c>
      <c r="CF46" s="30">
        <f t="shared" si="24"/>
        <v>8.615623083675876E-2</v>
      </c>
      <c r="CG46" s="30"/>
      <c r="CH46" s="30">
        <f t="shared" si="25"/>
        <v>0.62253304394757691</v>
      </c>
      <c r="CI46" s="30">
        <f t="shared" si="26"/>
        <v>3.2630919279215855</v>
      </c>
      <c r="CJ46" s="30">
        <f t="shared" si="27"/>
        <v>0.94280213994990603</v>
      </c>
      <c r="CK46" s="30">
        <f t="shared" si="28"/>
        <v>8.54166573441726E-2</v>
      </c>
      <c r="CL46" s="30">
        <f t="shared" si="29"/>
        <v>5</v>
      </c>
      <c r="CM46" s="30"/>
      <c r="CN46" s="30">
        <f t="shared" si="30"/>
        <v>0</v>
      </c>
      <c r="CO46" s="30">
        <f t="shared" si="31"/>
        <v>1.835818421842569</v>
      </c>
      <c r="CP46" s="30">
        <f t="shared" si="32"/>
        <v>0.16418157815743095</v>
      </c>
      <c r="CQ46" s="30">
        <f t="shared" si="33"/>
        <v>2</v>
      </c>
      <c r="CR46" s="30"/>
      <c r="CS46" s="30">
        <f t="shared" si="34"/>
        <v>0.14280667558782351</v>
      </c>
      <c r="CT46" s="30">
        <f t="shared" si="35"/>
        <v>9.2017519155526764E-2</v>
      </c>
      <c r="CU46" s="30">
        <f t="shared" si="36"/>
        <v>0.23482419474335026</v>
      </c>
      <c r="CV46" s="30"/>
      <c r="CW46" s="30">
        <f t="shared" si="37"/>
        <v>7.1123891705696405</v>
      </c>
      <c r="CX46" s="30">
        <f t="shared" si="38"/>
        <v>0.77583787781249636</v>
      </c>
      <c r="CY46" s="30"/>
      <c r="CZ46" s="30">
        <f t="shared" si="39"/>
        <v>1.835818421842569</v>
      </c>
      <c r="DA46" s="30"/>
      <c r="DB46" s="30">
        <f t="shared" si="40"/>
        <v>0.23482419474335026</v>
      </c>
      <c r="DC46" s="30">
        <f t="shared" si="41"/>
        <v>2</v>
      </c>
      <c r="DD46" s="30">
        <f t="shared" si="42"/>
        <v>0.16418157815743095</v>
      </c>
      <c r="DE46" s="30">
        <f t="shared" si="43"/>
        <v>0.10827893806010795</v>
      </c>
      <c r="DF46" s="30"/>
      <c r="DG46" s="30">
        <f t="shared" si="44"/>
        <v>8.3749717773644861</v>
      </c>
      <c r="DH46" s="30">
        <f t="shared" si="45"/>
        <v>0.86548812220701032</v>
      </c>
      <c r="DI46" s="30">
        <f t="shared" si="46"/>
        <v>3.6815189723387154</v>
      </c>
      <c r="DJ46" s="30">
        <f t="shared" si="47"/>
        <v>-1.6135187650982787</v>
      </c>
      <c r="DK46" s="30">
        <f t="shared" si="48"/>
        <v>0.19938716445750779</v>
      </c>
      <c r="DL46" s="30"/>
      <c r="DM46" s="30" t="str">
        <f t="shared" si="49"/>
        <v>ok</v>
      </c>
      <c r="DN46" s="30">
        <f t="shared" si="50"/>
        <v>0</v>
      </c>
      <c r="DO46" s="30" t="str">
        <f t="shared" si="51"/>
        <v>Mg-Hbl</v>
      </c>
      <c r="DP46" s="36">
        <f t="shared" si="52"/>
        <v>772.30065036238625</v>
      </c>
      <c r="DQ46" s="36">
        <f t="shared" si="53"/>
        <v>66.683052750683444</v>
      </c>
    </row>
    <row r="47" spans="1:121" s="10" customFormat="1">
      <c r="A47" s="9" t="s">
        <v>80</v>
      </c>
      <c r="B47" s="18" t="s">
        <v>90</v>
      </c>
      <c r="C47" s="24">
        <v>1.1000000000000001</v>
      </c>
      <c r="D47" s="24">
        <v>14.9</v>
      </c>
      <c r="E47" s="24">
        <v>5.2</v>
      </c>
      <c r="F47" s="24">
        <v>49.3</v>
      </c>
      <c r="G47" s="24">
        <v>0.5</v>
      </c>
      <c r="H47" s="24">
        <v>12</v>
      </c>
      <c r="I47" s="24">
        <v>1.1000000000000001</v>
      </c>
      <c r="J47" s="24"/>
      <c r="K47" s="24">
        <v>0.8</v>
      </c>
      <c r="L47" s="24">
        <v>13</v>
      </c>
      <c r="M47" s="24">
        <v>97.899999999999991</v>
      </c>
      <c r="P47" s="30">
        <f t="shared" si="0"/>
        <v>8.7773172461510711</v>
      </c>
      <c r="Q47" s="30">
        <v>3.5483870967741936E-2</v>
      </c>
      <c r="R47" s="30">
        <v>0.36972704714640203</v>
      </c>
      <c r="S47" s="30">
        <v>0.10200078462142016</v>
      </c>
      <c r="T47" s="30">
        <v>0.82043601264769506</v>
      </c>
      <c r="U47" s="30">
        <v>1.0636034886194428E-2</v>
      </c>
      <c r="V47" s="30">
        <v>0.2139800285306705</v>
      </c>
      <c r="W47" s="30">
        <v>1.3767209011264079E-2</v>
      </c>
      <c r="X47" s="30">
        <v>1.1283497884344146E-2</v>
      </c>
      <c r="Y47" s="30">
        <v>0.18093249826026445</v>
      </c>
      <c r="Z47" s="30">
        <f t="shared" si="1"/>
        <v>1.7582469839559969</v>
      </c>
      <c r="AA47" s="30">
        <f t="shared" si="57"/>
        <v>0.31145319260536058</v>
      </c>
      <c r="AB47" s="30">
        <f t="shared" si="57"/>
        <v>3.2452115872866245</v>
      </c>
      <c r="AC47" s="30">
        <f t="shared" si="57"/>
        <v>0.8952932459785321</v>
      </c>
      <c r="AD47" s="30">
        <f t="shared" si="57"/>
        <v>7.2012271631760321</v>
      </c>
      <c r="AE47" s="30">
        <f t="shared" si="57"/>
        <v>9.3355852437258802E-2</v>
      </c>
      <c r="AF47" s="30">
        <f t="shared" si="57"/>
        <v>1.8781705947541525</v>
      </c>
      <c r="AG47" s="30">
        <f t="shared" si="54"/>
        <v>0.12083916108593463</v>
      </c>
      <c r="AH47" s="30">
        <f t="shared" si="54"/>
        <v>9.9038840577163001E-2</v>
      </c>
      <c r="AI47" s="30">
        <f t="shared" si="54"/>
        <v>1.5881019373690177</v>
      </c>
      <c r="AJ47" s="30">
        <f t="shared" si="4"/>
        <v>15.432691575270077</v>
      </c>
      <c r="AL47" s="30">
        <f t="shared" si="5"/>
        <v>0.67142583876096373</v>
      </c>
      <c r="AM47" s="30">
        <f t="shared" si="6"/>
        <v>0.40480904504261939</v>
      </c>
      <c r="AN47" s="30">
        <f t="shared" si="7"/>
        <v>1.2829796397967719</v>
      </c>
      <c r="AP47" s="30">
        <f t="shared" si="8"/>
        <v>13.149711935473304</v>
      </c>
      <c r="AQ47" s="30">
        <f t="shared" si="58"/>
        <v>0.307907239621516</v>
      </c>
      <c r="AR47" s="30">
        <f t="shared" si="58"/>
        <v>3.2082642450074048</v>
      </c>
      <c r="AS47" s="30">
        <f t="shared" si="58"/>
        <v>0.88510016453847096</v>
      </c>
      <c r="AT47" s="30">
        <f t="shared" si="58"/>
        <v>7.1192398419577128</v>
      </c>
      <c r="AU47" s="30">
        <f t="shared" si="58"/>
        <v>9.2292978556467661E-2</v>
      </c>
      <c r="AV47" s="30">
        <f t="shared" si="58"/>
        <v>1.8567872704448836</v>
      </c>
      <c r="AW47" s="30">
        <f t="shared" si="55"/>
        <v>0.11946338458406752</v>
      </c>
      <c r="AX47" s="30">
        <f t="shared" si="55"/>
        <v>9.7911264811047519E-2</v>
      </c>
      <c r="AY47" s="30">
        <f t="shared" si="55"/>
        <v>1.5700210991012962</v>
      </c>
      <c r="BA47" s="30">
        <f t="shared" si="11"/>
        <v>15.027882530227457</v>
      </c>
      <c r="BB47" s="30">
        <f t="shared" si="59"/>
        <v>0.26942528301812624</v>
      </c>
      <c r="BC47" s="30">
        <f t="shared" si="59"/>
        <v>2.8072984034755817</v>
      </c>
      <c r="BD47" s="30">
        <f t="shared" si="59"/>
        <v>0.77448118018691725</v>
      </c>
      <c r="BE47" s="30">
        <f t="shared" si="59"/>
        <v>6.2294839564381048</v>
      </c>
      <c r="BF47" s="30">
        <f t="shared" si="59"/>
        <v>8.0758289083192311E-2</v>
      </c>
      <c r="BG47" s="30">
        <f t="shared" si="59"/>
        <v>1.6247277474183468</v>
      </c>
      <c r="BH47" s="30">
        <f t="shared" si="56"/>
        <v>0.10453296337374109</v>
      </c>
      <c r="BI47" s="30">
        <f t="shared" si="56"/>
        <v>8.5674407216944873E-2</v>
      </c>
      <c r="BJ47" s="30">
        <f t="shared" si="56"/>
        <v>1.3738013418903634</v>
      </c>
      <c r="BK47" s="30"/>
      <c r="BL47" s="30">
        <f t="shared" si="14"/>
        <v>45.476281376689776</v>
      </c>
      <c r="BM47" s="30"/>
      <c r="BN47" s="30"/>
      <c r="BO47" s="30">
        <f t="shared" si="15"/>
        <v>0.307907239621516</v>
      </c>
      <c r="BP47" s="30">
        <f t="shared" si="15"/>
        <v>3.2082642450074048</v>
      </c>
      <c r="BQ47" s="30">
        <f t="shared" si="15"/>
        <v>0.88510016453847096</v>
      </c>
      <c r="BR47" s="30">
        <f t="shared" si="15"/>
        <v>7.1192398419577128</v>
      </c>
      <c r="BS47" s="30">
        <f t="shared" si="15"/>
        <v>9.2292978556467661E-2</v>
      </c>
      <c r="BT47" s="30">
        <f t="shared" si="15"/>
        <v>1.8567872704448836</v>
      </c>
      <c r="BU47" s="30">
        <f t="shared" si="15"/>
        <v>0.11946338458406752</v>
      </c>
      <c r="BV47" s="30">
        <f t="shared" si="15"/>
        <v>9.7911264811047519E-2</v>
      </c>
      <c r="BW47" s="30">
        <f t="shared" si="17"/>
        <v>1.0463024757910726</v>
      </c>
      <c r="BX47" s="30">
        <f t="shared" si="18"/>
        <v>0.52371862331022356</v>
      </c>
      <c r="BY47" s="30"/>
      <c r="BZ47" s="30">
        <f t="shared" si="19"/>
        <v>7.1192398419577128</v>
      </c>
      <c r="CA47" s="30">
        <f t="shared" si="20"/>
        <v>0.88076015804228724</v>
      </c>
      <c r="CB47" s="30">
        <f t="shared" si="21"/>
        <v>-4.3400064961837126E-3</v>
      </c>
      <c r="CC47" s="30">
        <f t="shared" si="22"/>
        <v>7.995659993503816</v>
      </c>
      <c r="CE47" s="30">
        <f t="shared" si="23"/>
        <v>4.3400064961837126E-3</v>
      </c>
      <c r="CF47" s="30">
        <f t="shared" si="24"/>
        <v>0.12380339108025123</v>
      </c>
      <c r="CG47" s="30"/>
      <c r="CH47" s="30">
        <f t="shared" si="25"/>
        <v>0.52371862331022356</v>
      </c>
      <c r="CI47" s="30">
        <f t="shared" si="26"/>
        <v>3.2082642450074048</v>
      </c>
      <c r="CJ47" s="30">
        <f t="shared" si="27"/>
        <v>1.0419624692948886</v>
      </c>
      <c r="CK47" s="30">
        <f t="shared" si="28"/>
        <v>9.7911264811047519E-2</v>
      </c>
      <c r="CL47" s="30">
        <f t="shared" si="29"/>
        <v>5</v>
      </c>
      <c r="CM47" s="30"/>
      <c r="CN47" s="30">
        <f t="shared" si="30"/>
        <v>4.3400064961840457E-3</v>
      </c>
      <c r="CO47" s="30">
        <f t="shared" si="31"/>
        <v>1.8567872704448836</v>
      </c>
      <c r="CP47" s="30">
        <f t="shared" si="32"/>
        <v>0.13887272305893239</v>
      </c>
      <c r="CQ47" s="30">
        <f t="shared" si="33"/>
        <v>2</v>
      </c>
      <c r="CR47" s="30"/>
      <c r="CS47" s="30">
        <f t="shared" si="34"/>
        <v>0.16903451656258361</v>
      </c>
      <c r="CT47" s="30">
        <f t="shared" si="35"/>
        <v>9.2292978556467661E-2</v>
      </c>
      <c r="CU47" s="30">
        <f t="shared" si="36"/>
        <v>0.26132749511905129</v>
      </c>
      <c r="CV47" s="30"/>
      <c r="CW47" s="30">
        <f t="shared" si="37"/>
        <v>7.1192398419577128</v>
      </c>
      <c r="CX47" s="30">
        <f t="shared" si="38"/>
        <v>0.75407543365668328</v>
      </c>
      <c r="CY47" s="30"/>
      <c r="CZ47" s="30">
        <f t="shared" si="39"/>
        <v>1.8567872704448836</v>
      </c>
      <c r="DA47" s="30"/>
      <c r="DB47" s="30">
        <f t="shared" si="40"/>
        <v>0.26132749511905129</v>
      </c>
      <c r="DC47" s="30">
        <f t="shared" si="41"/>
        <v>1.995659993503816</v>
      </c>
      <c r="DD47" s="30">
        <f t="shared" si="42"/>
        <v>0.13887272305893239</v>
      </c>
      <c r="DE47" s="30">
        <f t="shared" si="43"/>
        <v>0.11946338458406752</v>
      </c>
      <c r="DF47" s="30"/>
      <c r="DG47" s="30">
        <f t="shared" si="44"/>
        <v>8.4010950900223911</v>
      </c>
      <c r="DH47" s="30">
        <f t="shared" si="45"/>
        <v>0.88510016453847096</v>
      </c>
      <c r="DI47" s="30">
        <f t="shared" si="46"/>
        <v>3.5574023035828222</v>
      </c>
      <c r="DJ47" s="30">
        <f t="shared" si="47"/>
        <v>-1.6011149439887764</v>
      </c>
      <c r="DK47" s="30">
        <f t="shared" si="48"/>
        <v>0.21815894839109162</v>
      </c>
      <c r="DL47" s="30"/>
      <c r="DM47" s="30" t="str">
        <f t="shared" si="49"/>
        <v>ok</v>
      </c>
      <c r="DN47" s="30">
        <f t="shared" si="50"/>
        <v>4.9034071736352887E-3</v>
      </c>
      <c r="DO47" s="30" t="str">
        <f t="shared" si="51"/>
        <v>Mg-Hbl</v>
      </c>
      <c r="DP47" s="36">
        <f t="shared" si="52"/>
        <v>768.34330809777816</v>
      </c>
      <c r="DQ47" s="36">
        <f t="shared" si="53"/>
        <v>68.590425554247943</v>
      </c>
    </row>
    <row r="48" spans="1:121" s="10" customFormat="1">
      <c r="A48" s="9" t="s">
        <v>81</v>
      </c>
      <c r="B48" s="18" t="s">
        <v>90</v>
      </c>
      <c r="C48" s="24">
        <v>1.5</v>
      </c>
      <c r="D48" s="24">
        <v>11.9</v>
      </c>
      <c r="E48" s="24">
        <v>7.9</v>
      </c>
      <c r="F48" s="24">
        <v>45.1</v>
      </c>
      <c r="G48" s="24">
        <v>1</v>
      </c>
      <c r="H48" s="24">
        <v>11.7</v>
      </c>
      <c r="I48" s="24">
        <v>1.6</v>
      </c>
      <c r="J48" s="24"/>
      <c r="K48" s="24">
        <v>0.7</v>
      </c>
      <c r="L48" s="24">
        <v>16.2</v>
      </c>
      <c r="M48" s="24">
        <v>97.600000000000009</v>
      </c>
      <c r="P48" s="30">
        <f t="shared" si="0"/>
        <v>9.0278776296618304</v>
      </c>
      <c r="Q48" s="30">
        <v>4.8387096774193547E-2</v>
      </c>
      <c r="R48" s="30">
        <v>0.29528535980148884</v>
      </c>
      <c r="S48" s="30">
        <v>0.15496273048254217</v>
      </c>
      <c r="T48" s="30">
        <v>0.75054085538359139</v>
      </c>
      <c r="U48" s="30">
        <v>2.1272069772388855E-2</v>
      </c>
      <c r="V48" s="30">
        <v>0.20863052781740371</v>
      </c>
      <c r="W48" s="30">
        <v>2.0025031289111386E-2</v>
      </c>
      <c r="X48" s="30">
        <v>9.8730606488011269E-3</v>
      </c>
      <c r="Y48" s="30">
        <v>0.22546972860125264</v>
      </c>
      <c r="Z48" s="30">
        <f t="shared" si="1"/>
        <v>1.7344464605707737</v>
      </c>
      <c r="AA48" s="30">
        <f t="shared" si="57"/>
        <v>0.43683278853202406</v>
      </c>
      <c r="AB48" s="30">
        <f t="shared" si="57"/>
        <v>2.6658000941185058</v>
      </c>
      <c r="AC48" s="30">
        <f t="shared" si="57"/>
        <v>1.3989845679546578</v>
      </c>
      <c r="AD48" s="30">
        <f t="shared" si="57"/>
        <v>6.7757909984647799</v>
      </c>
      <c r="AE48" s="30">
        <f t="shared" si="57"/>
        <v>0.19204164283475497</v>
      </c>
      <c r="AF48" s="30">
        <f t="shared" si="57"/>
        <v>1.8834908749472792</v>
      </c>
      <c r="AG48" s="30">
        <f t="shared" si="54"/>
        <v>0.1807835320082469</v>
      </c>
      <c r="AH48" s="30">
        <f t="shared" si="54"/>
        <v>8.9132783367606216E-2</v>
      </c>
      <c r="AI48" s="30">
        <f t="shared" si="54"/>
        <v>2.0355131190051727</v>
      </c>
      <c r="AJ48" s="30">
        <f t="shared" si="4"/>
        <v>15.658370401233029</v>
      </c>
      <c r="AL48" s="30">
        <f t="shared" si="5"/>
        <v>0.56703307634916689</v>
      </c>
      <c r="AM48" s="30">
        <f t="shared" si="6"/>
        <v>0.62887443136677901</v>
      </c>
      <c r="AN48" s="30">
        <f t="shared" si="7"/>
        <v>1.5123653063140581</v>
      </c>
      <c r="AP48" s="30">
        <f t="shared" si="8"/>
        <v>13.146005094918969</v>
      </c>
      <c r="AQ48" s="30">
        <f t="shared" si="58"/>
        <v>0.4319811387499935</v>
      </c>
      <c r="AR48" s="30">
        <f t="shared" si="58"/>
        <v>2.6361925903204733</v>
      </c>
      <c r="AS48" s="30">
        <f t="shared" si="58"/>
        <v>1.3834468534049091</v>
      </c>
      <c r="AT48" s="30">
        <f t="shared" si="58"/>
        <v>6.7005361966646255</v>
      </c>
      <c r="AU48" s="30">
        <f t="shared" si="58"/>
        <v>0.18990874709281427</v>
      </c>
      <c r="AV48" s="30">
        <f t="shared" si="58"/>
        <v>1.8625720283478677</v>
      </c>
      <c r="AW48" s="30">
        <f t="shared" si="55"/>
        <v>0.17877567360867483</v>
      </c>
      <c r="AX48" s="30">
        <f t="shared" si="55"/>
        <v>8.8142836961681778E-2</v>
      </c>
      <c r="AY48" s="30">
        <f t="shared" si="55"/>
        <v>2.0129058490396359</v>
      </c>
      <c r="BA48" s="30">
        <f t="shared" si="11"/>
        <v>15.029495969866248</v>
      </c>
      <c r="BB48" s="30">
        <f t="shared" si="59"/>
        <v>0.3778454222485047</v>
      </c>
      <c r="BC48" s="30">
        <f t="shared" si="59"/>
        <v>2.305825910131901</v>
      </c>
      <c r="BD48" s="30">
        <f t="shared" si="59"/>
        <v>1.2100738055271192</v>
      </c>
      <c r="BE48" s="30">
        <f t="shared" si="59"/>
        <v>5.8608274792881181</v>
      </c>
      <c r="BF48" s="30">
        <f t="shared" si="59"/>
        <v>0.16610945316179035</v>
      </c>
      <c r="BG48" s="30">
        <f t="shared" si="59"/>
        <v>1.6291551907933031</v>
      </c>
      <c r="BH48" s="30">
        <f t="shared" si="56"/>
        <v>0.15637157232812543</v>
      </c>
      <c r="BI48" s="30">
        <f t="shared" si="56"/>
        <v>7.7096809241114728E-2</v>
      </c>
      <c r="BJ48" s="30">
        <f t="shared" si="56"/>
        <v>1.7606492326903187</v>
      </c>
      <c r="BK48" s="30"/>
      <c r="BL48" s="30">
        <f t="shared" si="14"/>
        <v>45.489104536490053</v>
      </c>
      <c r="BM48" s="30"/>
      <c r="BN48" s="30"/>
      <c r="BO48" s="30">
        <f t="shared" ref="BO48:BV54" si="60">IF(($AT48+$AW48+$AS48)&lt;8,BB48,AQ48)</f>
        <v>0.4319811387499935</v>
      </c>
      <c r="BP48" s="30">
        <f t="shared" si="60"/>
        <v>2.6361925903204733</v>
      </c>
      <c r="BQ48" s="30">
        <f t="shared" si="60"/>
        <v>1.3834468534049091</v>
      </c>
      <c r="BR48" s="30">
        <f t="shared" si="60"/>
        <v>6.7005361966646255</v>
      </c>
      <c r="BS48" s="30">
        <f t="shared" si="60"/>
        <v>0.18990874709281427</v>
      </c>
      <c r="BT48" s="30">
        <f t="shared" si="60"/>
        <v>1.8625720283478677</v>
      </c>
      <c r="BU48" s="30">
        <f t="shared" si="60"/>
        <v>0.17877567360867483</v>
      </c>
      <c r="BV48" s="30">
        <f t="shared" si="60"/>
        <v>8.8142836961681778E-2</v>
      </c>
      <c r="BW48" s="30">
        <f t="shared" si="17"/>
        <v>1.5020103855296894</v>
      </c>
      <c r="BX48" s="30">
        <f t="shared" si="18"/>
        <v>0.51089546350994652</v>
      </c>
      <c r="BY48" s="30"/>
      <c r="BZ48" s="30">
        <f t="shared" si="19"/>
        <v>6.7005361966646255</v>
      </c>
      <c r="CA48" s="30">
        <f t="shared" si="20"/>
        <v>1.2994638033353745</v>
      </c>
      <c r="CB48" s="30">
        <f t="shared" si="21"/>
        <v>-8.3983050069534659E-2</v>
      </c>
      <c r="CC48" s="30">
        <f t="shared" si="22"/>
        <v>7.9160169499304658</v>
      </c>
      <c r="CE48" s="30">
        <f t="shared" si="23"/>
        <v>8.3983050069534659E-2</v>
      </c>
      <c r="CF48" s="30">
        <f t="shared" si="24"/>
        <v>0.26275872367820952</v>
      </c>
      <c r="CG48" s="30"/>
      <c r="CH48" s="30">
        <f t="shared" si="25"/>
        <v>0.51089546350994652</v>
      </c>
      <c r="CI48" s="30">
        <f t="shared" si="26"/>
        <v>2.6361925903204733</v>
      </c>
      <c r="CJ48" s="30">
        <f t="shared" si="27"/>
        <v>1.4180273354601547</v>
      </c>
      <c r="CK48" s="30">
        <f t="shared" si="28"/>
        <v>8.8142836961681778E-2</v>
      </c>
      <c r="CL48" s="30">
        <f t="shared" si="29"/>
        <v>5</v>
      </c>
      <c r="CM48" s="30"/>
      <c r="CN48" s="30">
        <f t="shared" si="30"/>
        <v>8.3983050069534659E-2</v>
      </c>
      <c r="CO48" s="30">
        <f t="shared" si="31"/>
        <v>1.8625720283478677</v>
      </c>
      <c r="CP48" s="30">
        <f t="shared" si="32"/>
        <v>5.3444921582597615E-2</v>
      </c>
      <c r="CQ48" s="30">
        <f t="shared" si="33"/>
        <v>2</v>
      </c>
      <c r="CR48" s="30"/>
      <c r="CS48" s="30">
        <f t="shared" si="34"/>
        <v>0.37853621716739588</v>
      </c>
      <c r="CT48" s="30">
        <f t="shared" si="35"/>
        <v>0.18990874709281427</v>
      </c>
      <c r="CU48" s="30">
        <f t="shared" si="36"/>
        <v>0.56844496426021018</v>
      </c>
      <c r="CV48" s="30"/>
      <c r="CW48" s="30">
        <f t="shared" si="37"/>
        <v>6.7005361966646255</v>
      </c>
      <c r="CX48" s="30">
        <f t="shared" si="38"/>
        <v>0.6370380103887695</v>
      </c>
      <c r="CY48" s="30"/>
      <c r="CZ48" s="30">
        <f t="shared" si="39"/>
        <v>1.8625720283478677</v>
      </c>
      <c r="DA48" s="30"/>
      <c r="DB48" s="30">
        <f t="shared" si="40"/>
        <v>0.56844496426021018</v>
      </c>
      <c r="DC48" s="30">
        <f t="shared" si="41"/>
        <v>1.9160169499304653</v>
      </c>
      <c r="DD48" s="30">
        <f t="shared" si="42"/>
        <v>5.3444921582597615E-2</v>
      </c>
      <c r="DE48" s="30">
        <f t="shared" si="43"/>
        <v>0.17877567360867483</v>
      </c>
      <c r="DF48" s="30"/>
      <c r="DG48" s="30">
        <f t="shared" si="44"/>
        <v>7.9310508220013283</v>
      </c>
      <c r="DH48" s="30">
        <f t="shared" si="45"/>
        <v>1.3834468534049091</v>
      </c>
      <c r="DI48" s="30">
        <f t="shared" si="46"/>
        <v>2.744653006207022</v>
      </c>
      <c r="DJ48" s="30">
        <f t="shared" si="47"/>
        <v>-1.5514737877757743</v>
      </c>
      <c r="DK48" s="30">
        <f t="shared" si="48"/>
        <v>0.3084491090909629</v>
      </c>
      <c r="DL48" s="30"/>
      <c r="DM48" s="30" t="str">
        <f t="shared" si="49"/>
        <v>ok</v>
      </c>
      <c r="DN48" s="30">
        <f t="shared" si="50"/>
        <v>6.0705656934227296E-2</v>
      </c>
      <c r="DO48" s="30" t="str">
        <f t="shared" si="51"/>
        <v>Mg-Hbl</v>
      </c>
      <c r="DP48" s="36">
        <f t="shared" si="52"/>
        <v>839.54890412748478</v>
      </c>
      <c r="DQ48" s="36">
        <f t="shared" si="53"/>
        <v>140.43931789873315</v>
      </c>
    </row>
    <row r="49" spans="1:121" s="10" customFormat="1">
      <c r="A49" s="9" t="s">
        <v>82</v>
      </c>
      <c r="B49" s="18" t="s">
        <v>90</v>
      </c>
      <c r="C49" s="24">
        <v>1.5</v>
      </c>
      <c r="D49" s="24">
        <v>12.3</v>
      </c>
      <c r="E49" s="24">
        <v>8.1</v>
      </c>
      <c r="F49" s="24">
        <v>45.2</v>
      </c>
      <c r="G49" s="24">
        <v>1.1000000000000001</v>
      </c>
      <c r="H49" s="24">
        <v>11.5</v>
      </c>
      <c r="I49" s="24">
        <v>1.7</v>
      </c>
      <c r="J49" s="24"/>
      <c r="K49" s="24">
        <v>0.6</v>
      </c>
      <c r="L49" s="24">
        <v>15.6</v>
      </c>
      <c r="M49" s="24">
        <v>97.59999999999998</v>
      </c>
      <c r="P49" s="30">
        <f t="shared" si="0"/>
        <v>8.9947684561320358</v>
      </c>
      <c r="Q49" s="30">
        <v>4.8387096774193547E-2</v>
      </c>
      <c r="R49" s="30">
        <v>0.30521091811414397</v>
      </c>
      <c r="S49" s="30">
        <v>0.15888583758336602</v>
      </c>
      <c r="T49" s="30">
        <v>0.75220502579464144</v>
      </c>
      <c r="U49" s="30">
        <v>2.3399276749627742E-2</v>
      </c>
      <c r="V49" s="30">
        <v>0.20506419400855924</v>
      </c>
      <c r="W49" s="30">
        <v>2.1276595744680847E-2</v>
      </c>
      <c r="X49" s="30">
        <v>8.462623413258109E-3</v>
      </c>
      <c r="Y49" s="30">
        <v>0.21711899791231734</v>
      </c>
      <c r="Z49" s="30">
        <f t="shared" si="1"/>
        <v>1.7400105660947884</v>
      </c>
      <c r="AA49" s="30">
        <f t="shared" si="57"/>
        <v>0.43523073174832427</v>
      </c>
      <c r="AB49" s="30">
        <f t="shared" si="57"/>
        <v>2.7453015387202</v>
      </c>
      <c r="AC49" s="30">
        <f t="shared" si="57"/>
        <v>1.4291413200209786</v>
      </c>
      <c r="AD49" s="30">
        <f t="shared" si="57"/>
        <v>6.7659100385616249</v>
      </c>
      <c r="AE49" s="30">
        <f t="shared" si="57"/>
        <v>0.21047107640385537</v>
      </c>
      <c r="AF49" s="30">
        <f t="shared" si="57"/>
        <v>1.8445049437503287</v>
      </c>
      <c r="AG49" s="30">
        <f t="shared" si="54"/>
        <v>0.19137805225812837</v>
      </c>
      <c r="AH49" s="30">
        <f t="shared" si="54"/>
        <v>7.6119338133698464E-2</v>
      </c>
      <c r="AI49" s="30">
        <f t="shared" si="54"/>
        <v>1.9529351136487094</v>
      </c>
      <c r="AJ49" s="30">
        <f t="shared" si="4"/>
        <v>15.65099215324585</v>
      </c>
      <c r="AL49" s="30">
        <f t="shared" si="5"/>
        <v>0.58432593797419397</v>
      </c>
      <c r="AM49" s="30">
        <f t="shared" si="6"/>
        <v>0.6457018081521797</v>
      </c>
      <c r="AN49" s="30">
        <f t="shared" si="7"/>
        <v>1.4902067519025084</v>
      </c>
      <c r="AP49" s="30">
        <f t="shared" si="8"/>
        <v>13.160785401343341</v>
      </c>
      <c r="AQ49" s="30">
        <f t="shared" si="58"/>
        <v>0.42991351505136577</v>
      </c>
      <c r="AR49" s="30">
        <f t="shared" si="58"/>
        <v>2.7117621718624614</v>
      </c>
      <c r="AS49" s="30">
        <f t="shared" si="58"/>
        <v>1.4116814911651361</v>
      </c>
      <c r="AT49" s="30">
        <f t="shared" si="58"/>
        <v>6.6832508713593368</v>
      </c>
      <c r="AU49" s="30">
        <f t="shared" si="58"/>
        <v>0.20789974988657134</v>
      </c>
      <c r="AV49" s="30">
        <f t="shared" si="58"/>
        <v>1.8219706147861618</v>
      </c>
      <c r="AW49" s="30">
        <f t="shared" si="55"/>
        <v>0.1890399853417353</v>
      </c>
      <c r="AX49" s="30">
        <f t="shared" si="55"/>
        <v>7.5189387681762143E-2</v>
      </c>
      <c r="AY49" s="30">
        <f t="shared" si="55"/>
        <v>1.9290760925895667</v>
      </c>
      <c r="BA49" s="30">
        <f t="shared" si="11"/>
        <v>15.00529034509367</v>
      </c>
      <c r="BB49" s="30">
        <f t="shared" si="59"/>
        <v>0.37706697988541293</v>
      </c>
      <c r="BC49" s="30">
        <f t="shared" si="59"/>
        <v>2.3784224885079897</v>
      </c>
      <c r="BD49" s="30">
        <f t="shared" si="59"/>
        <v>1.2381524604318974</v>
      </c>
      <c r="BE49" s="30">
        <f t="shared" si="59"/>
        <v>5.8617213315076349</v>
      </c>
      <c r="BF49" s="30">
        <f t="shared" si="59"/>
        <v>0.18234395538669199</v>
      </c>
      <c r="BG49" s="30">
        <f t="shared" si="59"/>
        <v>1.5980073505605057</v>
      </c>
      <c r="BH49" s="30">
        <f t="shared" si="56"/>
        <v>0.1658025017935858</v>
      </c>
      <c r="BI49" s="30">
        <f t="shared" si="56"/>
        <v>6.594683428179296E-2</v>
      </c>
      <c r="BJ49" s="30">
        <f t="shared" si="56"/>
        <v>1.6919470329165922</v>
      </c>
      <c r="BK49" s="30"/>
      <c r="BL49" s="30">
        <f t="shared" si="14"/>
        <v>45.438017699077527</v>
      </c>
      <c r="BM49" s="30"/>
      <c r="BN49" s="30"/>
      <c r="BO49" s="30">
        <f t="shared" si="60"/>
        <v>0.42991351505136577</v>
      </c>
      <c r="BP49" s="30">
        <f t="shared" si="60"/>
        <v>2.7117621718624614</v>
      </c>
      <c r="BQ49" s="30">
        <f t="shared" si="60"/>
        <v>1.4116814911651361</v>
      </c>
      <c r="BR49" s="30">
        <f t="shared" si="60"/>
        <v>6.6832508713593368</v>
      </c>
      <c r="BS49" s="30">
        <f t="shared" si="60"/>
        <v>0.20789974988657134</v>
      </c>
      <c r="BT49" s="30">
        <f t="shared" si="60"/>
        <v>1.8219706147861618</v>
      </c>
      <c r="BU49" s="30">
        <f t="shared" si="60"/>
        <v>0.1890399853417353</v>
      </c>
      <c r="BV49" s="30">
        <f t="shared" si="60"/>
        <v>7.5189387681762143E-2</v>
      </c>
      <c r="BW49" s="30">
        <f t="shared" si="17"/>
        <v>1.3670937916670935</v>
      </c>
      <c r="BX49" s="30">
        <f t="shared" si="18"/>
        <v>0.56198230092247314</v>
      </c>
      <c r="BY49" s="30"/>
      <c r="BZ49" s="30">
        <f t="shared" si="19"/>
        <v>6.6832508713593368</v>
      </c>
      <c r="CA49" s="30">
        <f t="shared" si="20"/>
        <v>1.3167491286406632</v>
      </c>
      <c r="CB49" s="30">
        <f t="shared" si="21"/>
        <v>-9.4932362524472902E-2</v>
      </c>
      <c r="CC49" s="30">
        <f t="shared" si="22"/>
        <v>7.9050676374755273</v>
      </c>
      <c r="CE49" s="30">
        <f t="shared" si="23"/>
        <v>9.4932362524472902E-2</v>
      </c>
      <c r="CF49" s="30">
        <f t="shared" si="24"/>
        <v>0.28397234786620817</v>
      </c>
      <c r="CG49" s="30"/>
      <c r="CH49" s="30">
        <f t="shared" si="25"/>
        <v>0.56198230092247314</v>
      </c>
      <c r="CI49" s="30">
        <f t="shared" si="26"/>
        <v>2.7117621718624614</v>
      </c>
      <c r="CJ49" s="30">
        <f t="shared" si="27"/>
        <v>1.2721614291426224</v>
      </c>
      <c r="CK49" s="30">
        <f t="shared" si="28"/>
        <v>7.5189387681762143E-2</v>
      </c>
      <c r="CL49" s="30">
        <f t="shared" si="29"/>
        <v>5</v>
      </c>
      <c r="CM49" s="30"/>
      <c r="CN49" s="30">
        <f t="shared" si="30"/>
        <v>9.4932362524471126E-2</v>
      </c>
      <c r="CO49" s="30">
        <f t="shared" si="31"/>
        <v>1.8219706147861618</v>
      </c>
      <c r="CP49" s="30">
        <f t="shared" si="32"/>
        <v>8.3097022689367028E-2</v>
      </c>
      <c r="CQ49" s="30">
        <f t="shared" si="33"/>
        <v>2</v>
      </c>
      <c r="CR49" s="30"/>
      <c r="CS49" s="30">
        <f t="shared" si="34"/>
        <v>0.34681649236199874</v>
      </c>
      <c r="CT49" s="30">
        <f t="shared" si="35"/>
        <v>0.20789974988657134</v>
      </c>
      <c r="CU49" s="30">
        <f t="shared" si="36"/>
        <v>0.55471624224857008</v>
      </c>
      <c r="CV49" s="30"/>
      <c r="CW49" s="30">
        <f t="shared" si="37"/>
        <v>6.6832508713593368</v>
      </c>
      <c r="CX49" s="30">
        <f t="shared" si="38"/>
        <v>0.66483401132799336</v>
      </c>
      <c r="CY49" s="30"/>
      <c r="CZ49" s="30">
        <f t="shared" si="39"/>
        <v>1.8219706147861618</v>
      </c>
      <c r="DA49" s="30"/>
      <c r="DB49" s="30">
        <f t="shared" si="40"/>
        <v>0.55471624224857008</v>
      </c>
      <c r="DC49" s="30">
        <f t="shared" si="41"/>
        <v>1.9050676374755289</v>
      </c>
      <c r="DD49" s="30">
        <f t="shared" si="42"/>
        <v>8.3097022689367028E-2</v>
      </c>
      <c r="DE49" s="30">
        <f t="shared" si="43"/>
        <v>0.1890399853417353</v>
      </c>
      <c r="DF49" s="30"/>
      <c r="DG49" s="30">
        <f t="shared" si="44"/>
        <v>7.906710205191521</v>
      </c>
      <c r="DH49" s="30">
        <f t="shared" si="45"/>
        <v>1.4116814911651361</v>
      </c>
      <c r="DI49" s="30">
        <f t="shared" si="46"/>
        <v>2.7890427668322899</v>
      </c>
      <c r="DJ49" s="30">
        <f t="shared" si="47"/>
        <v>-1.6054922945428616</v>
      </c>
      <c r="DK49" s="30">
        <f t="shared" si="48"/>
        <v>0.36717953292395489</v>
      </c>
      <c r="DL49" s="30"/>
      <c r="DM49" s="30" t="str">
        <f t="shared" si="49"/>
        <v>ok</v>
      </c>
      <c r="DN49" s="30">
        <f t="shared" si="50"/>
        <v>6.7247720621540594E-2</v>
      </c>
      <c r="DO49" s="30" t="str">
        <f t="shared" si="51"/>
        <v>Mg-Hbl</v>
      </c>
      <c r="DP49" s="36">
        <f t="shared" si="52"/>
        <v>843.23619114615212</v>
      </c>
      <c r="DQ49" s="36">
        <f t="shared" si="53"/>
        <v>146.25869005120265</v>
      </c>
    </row>
    <row r="50" spans="1:121" s="10" customFormat="1">
      <c r="A50" s="9" t="s">
        <v>83</v>
      </c>
      <c r="B50" s="18" t="s">
        <v>90</v>
      </c>
      <c r="C50" s="24">
        <v>1.5</v>
      </c>
      <c r="D50" s="24">
        <v>13.1</v>
      </c>
      <c r="E50" s="24">
        <v>7.9</v>
      </c>
      <c r="F50" s="24">
        <v>46</v>
      </c>
      <c r="G50" s="24">
        <v>1</v>
      </c>
      <c r="H50" s="24">
        <v>11.7</v>
      </c>
      <c r="I50" s="24">
        <v>1.8</v>
      </c>
      <c r="J50" s="24"/>
      <c r="K50" s="24">
        <v>0.6</v>
      </c>
      <c r="L50" s="24">
        <v>14.6</v>
      </c>
      <c r="M50" s="24">
        <v>98.199999999999989</v>
      </c>
      <c r="P50" s="30">
        <f t="shared" si="0"/>
        <v>8.8846892140231972</v>
      </c>
      <c r="Q50" s="30">
        <v>4.8387096774193547E-2</v>
      </c>
      <c r="R50" s="30">
        <v>0.32506203473945411</v>
      </c>
      <c r="S50" s="30">
        <v>0.15496273048254217</v>
      </c>
      <c r="T50" s="30">
        <v>0.76551838908304204</v>
      </c>
      <c r="U50" s="30">
        <v>2.1272069772388855E-2</v>
      </c>
      <c r="V50" s="30">
        <v>0.20863052781740371</v>
      </c>
      <c r="W50" s="30">
        <v>2.2528160200250308E-2</v>
      </c>
      <c r="X50" s="30">
        <v>8.462623413258109E-3</v>
      </c>
      <c r="Y50" s="30">
        <v>0.20320111343075856</v>
      </c>
      <c r="Z50" s="30">
        <f t="shared" si="1"/>
        <v>1.7580247457132914</v>
      </c>
      <c r="AA50" s="30">
        <f t="shared" si="57"/>
        <v>0.42990431680757407</v>
      </c>
      <c r="AB50" s="30">
        <f t="shared" si="57"/>
        <v>2.8880751539380616</v>
      </c>
      <c r="AC50" s="30">
        <f t="shared" si="57"/>
        <v>1.376795700093826</v>
      </c>
      <c r="AD50" s="30">
        <f t="shared" si="57"/>
        <v>6.8013929746225168</v>
      </c>
      <c r="AE50" s="30">
        <f t="shared" si="57"/>
        <v>0.18899572886669216</v>
      </c>
      <c r="AF50" s="30">
        <f t="shared" si="57"/>
        <v>1.8536174002152535</v>
      </c>
      <c r="AG50" s="30">
        <f t="shared" si="54"/>
        <v>0.20015570194295057</v>
      </c>
      <c r="AH50" s="30">
        <f t="shared" si="54"/>
        <v>7.5187778962114496E-2</v>
      </c>
      <c r="AI50" s="30">
        <f t="shared" si="54"/>
        <v>1.8053787407757649</v>
      </c>
      <c r="AJ50" s="30">
        <f t="shared" si="4"/>
        <v>15.619503496224754</v>
      </c>
      <c r="AL50" s="30">
        <f t="shared" si="5"/>
        <v>0.61534111524795454</v>
      </c>
      <c r="AM50" s="30">
        <f t="shared" si="6"/>
        <v>0.61890004567426626</v>
      </c>
      <c r="AN50" s="30">
        <f t="shared" si="7"/>
        <v>1.4725174458895198</v>
      </c>
      <c r="AP50" s="30">
        <f t="shared" si="8"/>
        <v>13.146986050335233</v>
      </c>
      <c r="AQ50" s="30">
        <f t="shared" si="58"/>
        <v>0.42509789674234544</v>
      </c>
      <c r="AR50" s="30">
        <f t="shared" si="58"/>
        <v>2.855785870422936</v>
      </c>
      <c r="AS50" s="30">
        <f t="shared" si="58"/>
        <v>1.3614028365659787</v>
      </c>
      <c r="AT50" s="30">
        <f t="shared" si="58"/>
        <v>6.7253519804136523</v>
      </c>
      <c r="AU50" s="30">
        <f t="shared" si="58"/>
        <v>0.18688271713837781</v>
      </c>
      <c r="AV50" s="30">
        <f t="shared" si="58"/>
        <v>1.83289357047609</v>
      </c>
      <c r="AW50" s="30">
        <f t="shared" si="55"/>
        <v>0.1979179193844211</v>
      </c>
      <c r="AX50" s="30">
        <f t="shared" si="55"/>
        <v>7.4347163887236709E-2</v>
      </c>
      <c r="AY50" s="30">
        <f t="shared" si="55"/>
        <v>1.7851942293257765</v>
      </c>
      <c r="BA50" s="30">
        <f t="shared" si="11"/>
        <v>15.000603450550486</v>
      </c>
      <c r="BB50" s="30">
        <f t="shared" si="59"/>
        <v>0.37256875277863366</v>
      </c>
      <c r="BC50" s="30">
        <f t="shared" si="59"/>
        <v>2.502897775076975</v>
      </c>
      <c r="BD50" s="30">
        <f t="shared" si="59"/>
        <v>1.1931749386097472</v>
      </c>
      <c r="BE50" s="30">
        <f t="shared" si="59"/>
        <v>5.8943034499620737</v>
      </c>
      <c r="BF50" s="30">
        <f t="shared" si="59"/>
        <v>0.1637897090851258</v>
      </c>
      <c r="BG50" s="30">
        <f t="shared" si="59"/>
        <v>1.606403787836548</v>
      </c>
      <c r="BH50" s="30">
        <f t="shared" si="56"/>
        <v>0.17346129666289323</v>
      </c>
      <c r="BI50" s="30">
        <f t="shared" si="56"/>
        <v>6.5160120373131972E-2</v>
      </c>
      <c r="BJ50" s="30">
        <f t="shared" si="56"/>
        <v>1.5645986314786324</v>
      </c>
      <c r="BK50" s="30"/>
      <c r="BL50" s="30">
        <f t="shared" si="14"/>
        <v>45.485710390995031</v>
      </c>
      <c r="BM50" s="30"/>
      <c r="BN50" s="30"/>
      <c r="BO50" s="30">
        <f t="shared" si="60"/>
        <v>0.42509789674234544</v>
      </c>
      <c r="BP50" s="30">
        <f t="shared" si="60"/>
        <v>2.855785870422936</v>
      </c>
      <c r="BQ50" s="30">
        <f t="shared" si="60"/>
        <v>1.3614028365659787</v>
      </c>
      <c r="BR50" s="30">
        <f t="shared" si="60"/>
        <v>6.7253519804136523</v>
      </c>
      <c r="BS50" s="30">
        <f t="shared" si="60"/>
        <v>0.18688271713837781</v>
      </c>
      <c r="BT50" s="30">
        <f t="shared" si="60"/>
        <v>1.83289357047609</v>
      </c>
      <c r="BU50" s="30">
        <f t="shared" si="60"/>
        <v>0.1979179193844211</v>
      </c>
      <c r="BV50" s="30">
        <f t="shared" si="60"/>
        <v>7.4347163887236709E-2</v>
      </c>
      <c r="BW50" s="30">
        <f t="shared" si="17"/>
        <v>1.2709046203208076</v>
      </c>
      <c r="BX50" s="30">
        <f t="shared" si="18"/>
        <v>0.5142896090049689</v>
      </c>
      <c r="BY50" s="30"/>
      <c r="BZ50" s="30">
        <f t="shared" si="19"/>
        <v>6.7253519804136523</v>
      </c>
      <c r="CA50" s="30">
        <f t="shared" si="20"/>
        <v>1.2746480195863477</v>
      </c>
      <c r="CB50" s="30">
        <f t="shared" si="21"/>
        <v>-8.6754816979631055E-2</v>
      </c>
      <c r="CC50" s="30">
        <f t="shared" si="22"/>
        <v>7.9132451830203685</v>
      </c>
      <c r="CE50" s="30">
        <f t="shared" si="23"/>
        <v>8.6754816979631055E-2</v>
      </c>
      <c r="CF50" s="30">
        <f t="shared" si="24"/>
        <v>0.28467273636405216</v>
      </c>
      <c r="CG50" s="30"/>
      <c r="CH50" s="30">
        <f t="shared" si="25"/>
        <v>0.5142896090049689</v>
      </c>
      <c r="CI50" s="30">
        <f t="shared" si="26"/>
        <v>2.855785870422936</v>
      </c>
      <c r="CJ50" s="30">
        <f t="shared" si="27"/>
        <v>1.184149803341175</v>
      </c>
      <c r="CK50" s="30">
        <f t="shared" si="28"/>
        <v>7.4347163887236709E-2</v>
      </c>
      <c r="CL50" s="30">
        <f t="shared" si="29"/>
        <v>4.9999999999999991</v>
      </c>
      <c r="CM50" s="30"/>
      <c r="CN50" s="30">
        <f t="shared" si="30"/>
        <v>8.675481697963261E-2</v>
      </c>
      <c r="CO50" s="30">
        <f t="shared" si="31"/>
        <v>1.83289357047609</v>
      </c>
      <c r="CP50" s="30">
        <f t="shared" si="32"/>
        <v>8.0351612544277362E-2</v>
      </c>
      <c r="CQ50" s="30">
        <f t="shared" si="33"/>
        <v>2</v>
      </c>
      <c r="CR50" s="30"/>
      <c r="CS50" s="30">
        <f t="shared" si="34"/>
        <v>0.34474628419806808</v>
      </c>
      <c r="CT50" s="30">
        <f t="shared" si="35"/>
        <v>0.18688271713837781</v>
      </c>
      <c r="CU50" s="30">
        <f t="shared" si="36"/>
        <v>0.53162900133644586</v>
      </c>
      <c r="CV50" s="30"/>
      <c r="CW50" s="30">
        <f t="shared" si="37"/>
        <v>6.7253519804136523</v>
      </c>
      <c r="CX50" s="30">
        <f t="shared" si="38"/>
        <v>0.69202812200927732</v>
      </c>
      <c r="CY50" s="30"/>
      <c r="CZ50" s="30">
        <f t="shared" si="39"/>
        <v>1.83289357047609</v>
      </c>
      <c r="DA50" s="30"/>
      <c r="DB50" s="30">
        <f t="shared" si="40"/>
        <v>0.53162900133644586</v>
      </c>
      <c r="DC50" s="30">
        <f t="shared" si="41"/>
        <v>1.9132451830203674</v>
      </c>
      <c r="DD50" s="30">
        <f t="shared" si="42"/>
        <v>8.0351612544277362E-2</v>
      </c>
      <c r="DE50" s="30">
        <f t="shared" si="43"/>
        <v>0.1979179193844211</v>
      </c>
      <c r="DF50" s="30"/>
      <c r="DG50" s="30">
        <f t="shared" si="44"/>
        <v>7.9171678278870266</v>
      </c>
      <c r="DH50" s="30">
        <f t="shared" si="45"/>
        <v>1.3614028365659787</v>
      </c>
      <c r="DI50" s="30">
        <f t="shared" si="46"/>
        <v>2.907723588627658</v>
      </c>
      <c r="DJ50" s="30">
        <f t="shared" si="47"/>
        <v>-1.6137171831092321</v>
      </c>
      <c r="DK50" s="30">
        <f t="shared" si="48"/>
        <v>0.32969237039583738</v>
      </c>
      <c r="DL50" s="30"/>
      <c r="DM50" s="30" t="str">
        <f t="shared" si="49"/>
        <v>ok</v>
      </c>
      <c r="DN50" s="30">
        <f t="shared" si="50"/>
        <v>6.3724574864602604E-2</v>
      </c>
      <c r="DO50" s="30" t="str">
        <f t="shared" si="51"/>
        <v>Mg-Hbl</v>
      </c>
      <c r="DP50" s="36">
        <f t="shared" si="52"/>
        <v>841.65199725687808</v>
      </c>
      <c r="DQ50" s="36">
        <f t="shared" si="53"/>
        <v>136.05731056526125</v>
      </c>
    </row>
    <row r="51" spans="1:121" s="10" customFormat="1">
      <c r="A51" s="9" t="s">
        <v>84</v>
      </c>
      <c r="B51" s="18" t="s">
        <v>90</v>
      </c>
      <c r="C51" s="24">
        <v>1.3</v>
      </c>
      <c r="D51" s="24">
        <v>13.6</v>
      </c>
      <c r="E51" s="24">
        <v>6.6</v>
      </c>
      <c r="F51" s="24">
        <v>47.2</v>
      </c>
      <c r="G51" s="24">
        <v>0.7</v>
      </c>
      <c r="H51" s="24">
        <v>11.7</v>
      </c>
      <c r="I51" s="24">
        <v>1.3</v>
      </c>
      <c r="J51" s="24"/>
      <c r="K51" s="24">
        <v>0.7</v>
      </c>
      <c r="L51" s="24">
        <v>14</v>
      </c>
      <c r="M51" s="24">
        <v>97.100000000000009</v>
      </c>
      <c r="P51" s="30">
        <f t="shared" si="0"/>
        <v>8.9252893558894613</v>
      </c>
      <c r="Q51" s="30">
        <v>4.1935483870967745E-2</v>
      </c>
      <c r="R51" s="30">
        <v>0.33746898263027297</v>
      </c>
      <c r="S51" s="30">
        <v>0.12946253432718713</v>
      </c>
      <c r="T51" s="30">
        <v>0.78548843401564317</v>
      </c>
      <c r="U51" s="30">
        <v>1.4890448840672197E-2</v>
      </c>
      <c r="V51" s="30">
        <v>0.20863052781740371</v>
      </c>
      <c r="W51" s="30">
        <v>1.6270337922403004E-2</v>
      </c>
      <c r="X51" s="30">
        <v>9.8730606488011269E-3</v>
      </c>
      <c r="Y51" s="30">
        <v>0.19485038274182326</v>
      </c>
      <c r="Z51" s="30">
        <f t="shared" si="1"/>
        <v>1.7388701928151742</v>
      </c>
      <c r="AA51" s="30">
        <f t="shared" si="57"/>
        <v>0.37428632782762261</v>
      </c>
      <c r="AB51" s="30">
        <f t="shared" si="57"/>
        <v>3.0120083186128208</v>
      </c>
      <c r="AC51" s="30">
        <f t="shared" si="57"/>
        <v>1.1554905796169173</v>
      </c>
      <c r="AD51" s="30">
        <f t="shared" si="57"/>
        <v>7.0107115592941014</v>
      </c>
      <c r="AE51" s="30">
        <f t="shared" si="57"/>
        <v>0.13290156454206814</v>
      </c>
      <c r="AF51" s="30">
        <f t="shared" si="57"/>
        <v>1.8620878292422736</v>
      </c>
      <c r="AG51" s="30">
        <f t="shared" si="54"/>
        <v>0.14521747387554818</v>
      </c>
      <c r="AH51" s="30">
        <f t="shared" si="54"/>
        <v>8.8119923118795795E-2</v>
      </c>
      <c r="AI51" s="30">
        <f t="shared" si="54"/>
        <v>1.7390960470765826</v>
      </c>
      <c r="AJ51" s="30">
        <f t="shared" si="4"/>
        <v>15.51991962320673</v>
      </c>
      <c r="AL51" s="30">
        <f t="shared" si="5"/>
        <v>0.63395962007577722</v>
      </c>
      <c r="AM51" s="30">
        <f t="shared" si="6"/>
        <v>0.50718789236969075</v>
      </c>
      <c r="AN51" s="30">
        <f t="shared" si="7"/>
        <v>1.3692757216119644</v>
      </c>
      <c r="AP51" s="30">
        <f t="shared" si="8"/>
        <v>13.150643901594766</v>
      </c>
      <c r="AQ51" s="30">
        <f t="shared" si="58"/>
        <v>0.36999878471114506</v>
      </c>
      <c r="AR51" s="30">
        <f t="shared" si="58"/>
        <v>2.9775050130601017</v>
      </c>
      <c r="AS51" s="30">
        <f t="shared" si="58"/>
        <v>1.1422541472055445</v>
      </c>
      <c r="AT51" s="30">
        <f t="shared" si="58"/>
        <v>6.9304021120799222</v>
      </c>
      <c r="AU51" s="30">
        <f t="shared" si="58"/>
        <v>0.13137914401570611</v>
      </c>
      <c r="AV51" s="30">
        <f t="shared" si="58"/>
        <v>1.8407571493296977</v>
      </c>
      <c r="AW51" s="30">
        <f t="shared" si="55"/>
        <v>0.14355397153999366</v>
      </c>
      <c r="AX51" s="30">
        <f t="shared" si="55"/>
        <v>8.7110487449624019E-2</v>
      </c>
      <c r="AY51" s="30">
        <f t="shared" si="55"/>
        <v>1.7191742686648137</v>
      </c>
      <c r="BA51" s="30">
        <f t="shared" si="11"/>
        <v>15.012731730837039</v>
      </c>
      <c r="BB51" s="30">
        <f t="shared" si="59"/>
        <v>0.32410638843060208</v>
      </c>
      <c r="BC51" s="30">
        <f t="shared" si="59"/>
        <v>2.6081934216900517</v>
      </c>
      <c r="BD51" s="30">
        <f t="shared" si="59"/>
        <v>1.000575898133524</v>
      </c>
      <c r="BE51" s="30">
        <f t="shared" si="59"/>
        <v>6.0707972342979994</v>
      </c>
      <c r="BF51" s="30">
        <f t="shared" si="59"/>
        <v>0.11508367497822172</v>
      </c>
      <c r="BG51" s="30">
        <f t="shared" si="59"/>
        <v>1.6124408411579523</v>
      </c>
      <c r="BH51" s="30">
        <f t="shared" si="56"/>
        <v>0.1257484110306466</v>
      </c>
      <c r="BI51" s="30">
        <f t="shared" si="56"/>
        <v>7.6305833014473939E-2</v>
      </c>
      <c r="BJ51" s="30">
        <f t="shared" si="56"/>
        <v>1.5059383606753522</v>
      </c>
      <c r="BK51" s="30"/>
      <c r="BL51" s="30">
        <f t="shared" si="14"/>
        <v>45.47305854183162</v>
      </c>
      <c r="BM51" s="30"/>
      <c r="BN51" s="30"/>
      <c r="BO51" s="30">
        <f t="shared" si="60"/>
        <v>0.36999878471114506</v>
      </c>
      <c r="BP51" s="30">
        <f t="shared" si="60"/>
        <v>2.9775050130601017</v>
      </c>
      <c r="BQ51" s="30">
        <f t="shared" si="60"/>
        <v>1.1422541472055445</v>
      </c>
      <c r="BR51" s="30">
        <f t="shared" si="60"/>
        <v>6.9304021120799222</v>
      </c>
      <c r="BS51" s="30">
        <f t="shared" si="60"/>
        <v>0.13137914401570611</v>
      </c>
      <c r="BT51" s="30">
        <f t="shared" si="60"/>
        <v>1.8407571493296977</v>
      </c>
      <c r="BU51" s="30">
        <f t="shared" si="60"/>
        <v>0.14355397153999366</v>
      </c>
      <c r="BV51" s="30">
        <f t="shared" si="60"/>
        <v>8.7110487449624019E-2</v>
      </c>
      <c r="BW51" s="30">
        <f t="shared" si="17"/>
        <v>1.1922328104964333</v>
      </c>
      <c r="BX51" s="30">
        <f t="shared" si="18"/>
        <v>0.52694145816838045</v>
      </c>
      <c r="BY51" s="30"/>
      <c r="BZ51" s="30">
        <f t="shared" si="19"/>
        <v>6.9304021120799222</v>
      </c>
      <c r="CA51" s="30">
        <f t="shared" si="20"/>
        <v>1.0695978879200778</v>
      </c>
      <c r="CB51" s="30">
        <f t="shared" si="21"/>
        <v>-7.2656259285466707E-2</v>
      </c>
      <c r="CC51" s="30">
        <f t="shared" si="22"/>
        <v>7.9273437407145337</v>
      </c>
      <c r="CE51" s="30">
        <f t="shared" si="23"/>
        <v>7.2656259285466707E-2</v>
      </c>
      <c r="CF51" s="30">
        <f t="shared" si="24"/>
        <v>0.21621023082546037</v>
      </c>
      <c r="CG51" s="30"/>
      <c r="CH51" s="30">
        <f t="shared" si="25"/>
        <v>0.52694145816838045</v>
      </c>
      <c r="CI51" s="30">
        <f t="shared" si="26"/>
        <v>2.9775050130601017</v>
      </c>
      <c r="CJ51" s="30">
        <f t="shared" si="27"/>
        <v>1.1195765512109672</v>
      </c>
      <c r="CK51" s="30">
        <f t="shared" si="28"/>
        <v>8.7110487449624019E-2</v>
      </c>
      <c r="CL51" s="30">
        <f t="shared" si="29"/>
        <v>5</v>
      </c>
      <c r="CM51" s="30"/>
      <c r="CN51" s="30">
        <f t="shared" si="30"/>
        <v>7.2656259285466041E-2</v>
      </c>
      <c r="CO51" s="30">
        <f t="shared" si="31"/>
        <v>1.8407571493296977</v>
      </c>
      <c r="CP51" s="30">
        <f t="shared" si="32"/>
        <v>8.6586591384836264E-2</v>
      </c>
      <c r="CQ51" s="30">
        <f t="shared" si="33"/>
        <v>2</v>
      </c>
      <c r="CR51" s="30"/>
      <c r="CS51" s="30">
        <f t="shared" si="34"/>
        <v>0.28341219332630879</v>
      </c>
      <c r="CT51" s="30">
        <f t="shared" si="35"/>
        <v>0.13137914401570611</v>
      </c>
      <c r="CU51" s="30">
        <f t="shared" si="36"/>
        <v>0.4147913373420149</v>
      </c>
      <c r="CV51" s="30"/>
      <c r="CW51" s="30">
        <f t="shared" si="37"/>
        <v>6.9304021120799222</v>
      </c>
      <c r="CX51" s="30">
        <f t="shared" si="38"/>
        <v>0.71407487450145468</v>
      </c>
      <c r="CY51" s="30"/>
      <c r="CZ51" s="30">
        <f t="shared" si="39"/>
        <v>1.8407571493296977</v>
      </c>
      <c r="DA51" s="30"/>
      <c r="DB51" s="30">
        <f t="shared" si="40"/>
        <v>0.4147913373420149</v>
      </c>
      <c r="DC51" s="30">
        <f t="shared" si="41"/>
        <v>1.927343740714534</v>
      </c>
      <c r="DD51" s="30">
        <f t="shared" si="42"/>
        <v>8.6586591384836264E-2</v>
      </c>
      <c r="DE51" s="30">
        <f t="shared" si="43"/>
        <v>0.14355397153999366</v>
      </c>
      <c r="DF51" s="30"/>
      <c r="DG51" s="30">
        <f t="shared" si="44"/>
        <v>8.1732112309542853</v>
      </c>
      <c r="DH51" s="30">
        <f t="shared" si="45"/>
        <v>1.1422541472055445</v>
      </c>
      <c r="DI51" s="30">
        <f t="shared" si="46"/>
        <v>3.1502834110371696</v>
      </c>
      <c r="DJ51" s="30">
        <f t="shared" si="47"/>
        <v>-1.5526346566778821</v>
      </c>
      <c r="DK51" s="30">
        <f t="shared" si="48"/>
        <v>0.23633038483016139</v>
      </c>
      <c r="DL51" s="30"/>
      <c r="DM51" s="30" t="str">
        <f t="shared" si="49"/>
        <v>ok</v>
      </c>
      <c r="DN51" s="30">
        <f t="shared" si="50"/>
        <v>6.3607787691746048E-2</v>
      </c>
      <c r="DO51" s="30" t="str">
        <f t="shared" si="51"/>
        <v>Mg-Hbl</v>
      </c>
      <c r="DP51" s="36">
        <f t="shared" si="52"/>
        <v>802.86475025642812</v>
      </c>
      <c r="DQ51" s="36">
        <f t="shared" si="53"/>
        <v>99.279626905467836</v>
      </c>
    </row>
    <row r="52" spans="1:121" s="10" customFormat="1">
      <c r="A52" s="9" t="s">
        <v>85</v>
      </c>
      <c r="B52" s="18" t="s">
        <v>90</v>
      </c>
      <c r="C52" s="24">
        <v>1.2</v>
      </c>
      <c r="D52" s="24">
        <v>13.7</v>
      </c>
      <c r="E52" s="24">
        <v>6.4</v>
      </c>
      <c r="F52" s="24">
        <v>47.4</v>
      </c>
      <c r="G52" s="24">
        <v>0.8</v>
      </c>
      <c r="H52" s="24">
        <v>12</v>
      </c>
      <c r="I52" s="24">
        <v>1.2</v>
      </c>
      <c r="J52" s="24"/>
      <c r="K52" s="24">
        <v>0.7</v>
      </c>
      <c r="L52" s="24">
        <v>14.3</v>
      </c>
      <c r="M52" s="24">
        <v>97.699999999999989</v>
      </c>
      <c r="P52" s="30">
        <f t="shared" si="0"/>
        <v>8.8917304160283557</v>
      </c>
      <c r="Q52" s="30">
        <v>3.8709677419354833E-2</v>
      </c>
      <c r="R52" s="30">
        <v>0.33995037220843671</v>
      </c>
      <c r="S52" s="30">
        <v>0.12553942722636327</v>
      </c>
      <c r="T52" s="30">
        <v>0.78881677483774337</v>
      </c>
      <c r="U52" s="30">
        <v>1.7017655817911086E-2</v>
      </c>
      <c r="V52" s="30">
        <v>0.2139800285306705</v>
      </c>
      <c r="W52" s="30">
        <v>1.5018773466833538E-2</v>
      </c>
      <c r="X52" s="30">
        <v>9.8730606488011269E-3</v>
      </c>
      <c r="Y52" s="30">
        <v>0.19902574808629092</v>
      </c>
      <c r="Z52" s="30">
        <f t="shared" si="1"/>
        <v>1.7479315182424053</v>
      </c>
      <c r="AA52" s="30">
        <f t="shared" si="57"/>
        <v>0.34419601610432338</v>
      </c>
      <c r="AB52" s="30">
        <f t="shared" si="57"/>
        <v>3.0227470645059173</v>
      </c>
      <c r="AC52" s="30">
        <f t="shared" si="57"/>
        <v>1.1162627434794326</v>
      </c>
      <c r="AD52" s="30">
        <f t="shared" si="57"/>
        <v>7.0139461094981534</v>
      </c>
      <c r="AE52" s="30">
        <f t="shared" si="57"/>
        <v>0.15131640784562189</v>
      </c>
      <c r="AF52" s="30">
        <f t="shared" si="57"/>
        <v>1.9026527281087782</v>
      </c>
      <c r="AG52" s="30">
        <f t="shared" si="54"/>
        <v>0.13354288484648341</v>
      </c>
      <c r="AH52" s="30">
        <f t="shared" si="54"/>
        <v>8.7788593670237627E-2</v>
      </c>
      <c r="AI52" s="30">
        <f t="shared" si="54"/>
        <v>1.7696832978316703</v>
      </c>
      <c r="AJ52" s="30">
        <f t="shared" si="4"/>
        <v>15.542135845890618</v>
      </c>
      <c r="AL52" s="30">
        <f t="shared" si="5"/>
        <v>0.63073364367709284</v>
      </c>
      <c r="AM52" s="30">
        <f t="shared" si="6"/>
        <v>0.49551242394994527</v>
      </c>
      <c r="AN52" s="30">
        <f t="shared" si="7"/>
        <v>1.3981651520587235</v>
      </c>
      <c r="AP52" s="30">
        <f t="shared" si="8"/>
        <v>13.143970693831895</v>
      </c>
      <c r="AQ52" s="30">
        <f t="shared" si="58"/>
        <v>0.3404259118940357</v>
      </c>
      <c r="AR52" s="30">
        <f t="shared" si="58"/>
        <v>2.9896378159924937</v>
      </c>
      <c r="AS52" s="30">
        <f t="shared" si="58"/>
        <v>1.1040359114648994</v>
      </c>
      <c r="AT52" s="30">
        <f t="shared" si="58"/>
        <v>6.9371198055291527</v>
      </c>
      <c r="AU52" s="30">
        <f t="shared" si="58"/>
        <v>0.14965898416953996</v>
      </c>
      <c r="AV52" s="30">
        <f t="shared" si="58"/>
        <v>1.8818122804413535</v>
      </c>
      <c r="AW52" s="30">
        <f t="shared" si="55"/>
        <v>0.13208014103523288</v>
      </c>
      <c r="AX52" s="30">
        <f t="shared" si="55"/>
        <v>8.6827013259292138E-2</v>
      </c>
      <c r="AY52" s="30">
        <f t="shared" si="55"/>
        <v>1.7502993127189295</v>
      </c>
      <c r="BA52" s="30">
        <f t="shared" si="11"/>
        <v>15.046623421940673</v>
      </c>
      <c r="BB52" s="30">
        <f t="shared" si="59"/>
        <v>0.29737889251827165</v>
      </c>
      <c r="BC52" s="30">
        <f t="shared" si="59"/>
        <v>2.6115966842950784</v>
      </c>
      <c r="BD52" s="30">
        <f t="shared" si="59"/>
        <v>0.96443004242881347</v>
      </c>
      <c r="BE52" s="30">
        <f t="shared" si="59"/>
        <v>6.0599176882779773</v>
      </c>
      <c r="BF52" s="30">
        <f t="shared" si="59"/>
        <v>0.13073453404334431</v>
      </c>
      <c r="BG52" s="30">
        <f t="shared" si="59"/>
        <v>1.6438562175582068</v>
      </c>
      <c r="BH52" s="30">
        <f t="shared" si="56"/>
        <v>0.11537854403086885</v>
      </c>
      <c r="BI52" s="30">
        <f t="shared" si="56"/>
        <v>7.5847695905577037E-2</v>
      </c>
      <c r="BJ52" s="30">
        <f t="shared" si="56"/>
        <v>1.5289731275034779</v>
      </c>
      <c r="BK52" s="30"/>
      <c r="BL52" s="30">
        <f t="shared" si="14"/>
        <v>45.496145261539951</v>
      </c>
      <c r="BM52" s="30"/>
      <c r="BN52" s="30"/>
      <c r="BO52" s="30">
        <f t="shared" si="60"/>
        <v>0.3404259118940357</v>
      </c>
      <c r="BP52" s="30">
        <f t="shared" si="60"/>
        <v>2.9896378159924937</v>
      </c>
      <c r="BQ52" s="30">
        <f t="shared" si="60"/>
        <v>1.1040359114648994</v>
      </c>
      <c r="BR52" s="30">
        <f t="shared" si="60"/>
        <v>6.9371198055291527</v>
      </c>
      <c r="BS52" s="30">
        <f t="shared" si="60"/>
        <v>0.14965898416953996</v>
      </c>
      <c r="BT52" s="30">
        <f t="shared" si="60"/>
        <v>1.8818122804413535</v>
      </c>
      <c r="BU52" s="30">
        <f t="shared" si="60"/>
        <v>0.13208014103523288</v>
      </c>
      <c r="BV52" s="30">
        <f t="shared" si="60"/>
        <v>8.6827013259292138E-2</v>
      </c>
      <c r="BW52" s="30">
        <f t="shared" si="17"/>
        <v>1.2464445742588803</v>
      </c>
      <c r="BX52" s="30">
        <f t="shared" si="18"/>
        <v>0.50385473846004913</v>
      </c>
      <c r="BY52" s="30"/>
      <c r="BZ52" s="30">
        <f t="shared" si="19"/>
        <v>6.9371198055291527</v>
      </c>
      <c r="CA52" s="30">
        <f t="shared" si="20"/>
        <v>1.0628801944708473</v>
      </c>
      <c r="CB52" s="30">
        <f t="shared" si="21"/>
        <v>-4.1155716994052183E-2</v>
      </c>
      <c r="CC52" s="30">
        <f t="shared" si="22"/>
        <v>7.9588442830059476</v>
      </c>
      <c r="CE52" s="30">
        <f t="shared" si="23"/>
        <v>4.1155716994052183E-2</v>
      </c>
      <c r="CF52" s="30">
        <f t="shared" si="24"/>
        <v>0.17323585802928507</v>
      </c>
      <c r="CG52" s="30"/>
      <c r="CH52" s="30">
        <f t="shared" si="25"/>
        <v>0.50385473846004913</v>
      </c>
      <c r="CI52" s="30">
        <f t="shared" si="26"/>
        <v>2.9896378159924937</v>
      </c>
      <c r="CJ52" s="30">
        <f t="shared" si="27"/>
        <v>1.2052888572648277</v>
      </c>
      <c r="CK52" s="30">
        <f t="shared" si="28"/>
        <v>8.6827013259292138E-2</v>
      </c>
      <c r="CL52" s="30">
        <f t="shared" si="29"/>
        <v>5</v>
      </c>
      <c r="CM52" s="30"/>
      <c r="CN52" s="30">
        <f t="shared" si="30"/>
        <v>4.1155716994052627E-2</v>
      </c>
      <c r="CO52" s="30">
        <f t="shared" si="31"/>
        <v>1.8818122804413535</v>
      </c>
      <c r="CP52" s="30">
        <f t="shared" si="32"/>
        <v>7.703200256459386E-2</v>
      </c>
      <c r="CQ52" s="30">
        <f t="shared" si="33"/>
        <v>2</v>
      </c>
      <c r="CR52" s="30"/>
      <c r="CS52" s="30">
        <f t="shared" si="34"/>
        <v>0.26339390932944184</v>
      </c>
      <c r="CT52" s="30">
        <f t="shared" si="35"/>
        <v>0.14965898416953996</v>
      </c>
      <c r="CU52" s="30">
        <f t="shared" si="36"/>
        <v>0.41305289349898178</v>
      </c>
      <c r="CV52" s="30"/>
      <c r="CW52" s="30">
        <f t="shared" si="37"/>
        <v>6.9371198055291527</v>
      </c>
      <c r="CX52" s="30">
        <f t="shared" si="38"/>
        <v>0.70575535142390966</v>
      </c>
      <c r="CY52" s="30"/>
      <c r="CZ52" s="30">
        <f t="shared" si="39"/>
        <v>1.8818122804413535</v>
      </c>
      <c r="DA52" s="30"/>
      <c r="DB52" s="30">
        <f t="shared" si="40"/>
        <v>0.41305289349898178</v>
      </c>
      <c r="DC52" s="30">
        <f t="shared" si="41"/>
        <v>1.9588442830059474</v>
      </c>
      <c r="DD52" s="30">
        <f t="shared" si="42"/>
        <v>7.703200256459386E-2</v>
      </c>
      <c r="DE52" s="30">
        <f t="shared" si="43"/>
        <v>0.13208014103523288</v>
      </c>
      <c r="DF52" s="30"/>
      <c r="DG52" s="30">
        <f t="shared" si="44"/>
        <v>8.1829315374847891</v>
      </c>
      <c r="DH52" s="30">
        <f t="shared" si="45"/>
        <v>1.1040359114648994</v>
      </c>
      <c r="DI52" s="30">
        <f t="shared" si="46"/>
        <v>3.2410767786564594</v>
      </c>
      <c r="DJ52" s="30">
        <f t="shared" si="47"/>
        <v>-1.6092412539077583</v>
      </c>
      <c r="DK52" s="30">
        <f t="shared" si="48"/>
        <v>0.26986735348966523</v>
      </c>
      <c r="DL52" s="30"/>
      <c r="DM52" s="30" t="str">
        <f t="shared" si="49"/>
        <v>ok</v>
      </c>
      <c r="DN52" s="30">
        <f t="shared" si="50"/>
        <v>3.7277516579550724E-2</v>
      </c>
      <c r="DO52" s="30" t="str">
        <f t="shared" si="51"/>
        <v>Mg-Hbl</v>
      </c>
      <c r="DP52" s="36">
        <f t="shared" si="52"/>
        <v>801.39225018104185</v>
      </c>
      <c r="DQ52" s="36">
        <f t="shared" si="53"/>
        <v>93.970655677617287</v>
      </c>
    </row>
    <row r="53" spans="1:121" s="10" customFormat="1">
      <c r="A53" s="9" t="s">
        <v>86</v>
      </c>
      <c r="B53" s="18" t="s">
        <v>90</v>
      </c>
      <c r="C53" s="24">
        <v>1.3</v>
      </c>
      <c r="D53" s="24">
        <v>14.1</v>
      </c>
      <c r="E53" s="24">
        <v>6.3</v>
      </c>
      <c r="F53" s="24">
        <v>47.8</v>
      </c>
      <c r="G53" s="24">
        <v>0.6</v>
      </c>
      <c r="H53" s="24">
        <v>11.8</v>
      </c>
      <c r="I53" s="24">
        <v>1.3</v>
      </c>
      <c r="J53" s="24"/>
      <c r="K53" s="24">
        <v>0.5</v>
      </c>
      <c r="L53" s="24">
        <v>14</v>
      </c>
      <c r="M53" s="24">
        <v>97.699999999999989</v>
      </c>
      <c r="P53" s="30">
        <f t="shared" si="0"/>
        <v>8.8516147601646686</v>
      </c>
      <c r="Q53" s="30">
        <v>4.1935483870967745E-2</v>
      </c>
      <c r="R53" s="30">
        <v>0.34987593052109178</v>
      </c>
      <c r="S53" s="30">
        <v>0.12357787367595134</v>
      </c>
      <c r="T53" s="30">
        <v>0.79547345648194356</v>
      </c>
      <c r="U53" s="30">
        <v>1.2763241863433313E-2</v>
      </c>
      <c r="V53" s="30">
        <v>0.210413694721826</v>
      </c>
      <c r="W53" s="30">
        <v>1.6270337922403004E-2</v>
      </c>
      <c r="X53" s="30">
        <v>7.0521861777150911E-3</v>
      </c>
      <c r="Y53" s="30">
        <v>0.19485038274182326</v>
      </c>
      <c r="Z53" s="30">
        <f t="shared" si="1"/>
        <v>1.7522125879771551</v>
      </c>
      <c r="AA53" s="30">
        <f t="shared" si="57"/>
        <v>0.3711967480069055</v>
      </c>
      <c r="AB53" s="30">
        <f t="shared" si="57"/>
        <v>3.096966950826844</v>
      </c>
      <c r="AC53" s="30">
        <f t="shared" si="57"/>
        <v>1.0938637306598158</v>
      </c>
      <c r="AD53" s="30">
        <f t="shared" si="57"/>
        <v>7.0412245887147789</v>
      </c>
      <c r="AE53" s="30">
        <f t="shared" si="57"/>
        <v>0.11297530006591792</v>
      </c>
      <c r="AF53" s="30">
        <f t="shared" si="57"/>
        <v>1.8625009659404976</v>
      </c>
      <c r="AG53" s="30">
        <f t="shared" si="54"/>
        <v>0.14401876330680938</v>
      </c>
      <c r="AH53" s="30">
        <f t="shared" si="54"/>
        <v>6.2423235262092161E-2</v>
      </c>
      <c r="AI53" s="30">
        <f t="shared" si="54"/>
        <v>1.7247405239012579</v>
      </c>
      <c r="AJ53" s="30">
        <f t="shared" si="4"/>
        <v>15.509910806684918</v>
      </c>
      <c r="AL53" s="30">
        <f t="shared" si="5"/>
        <v>0.64229673140871801</v>
      </c>
      <c r="AM53" s="30">
        <f t="shared" si="6"/>
        <v>0.48417204807282344</v>
      </c>
      <c r="AN53" s="30">
        <f t="shared" si="7"/>
        <v>1.3466730140133212</v>
      </c>
      <c r="AP53" s="30">
        <f t="shared" si="8"/>
        <v>13.163237792671595</v>
      </c>
      <c r="AQ53" s="30">
        <f t="shared" si="58"/>
        <v>0.36659352357641956</v>
      </c>
      <c r="AR53" s="30">
        <f t="shared" si="58"/>
        <v>3.0585613505488252</v>
      </c>
      <c r="AS53" s="30">
        <f t="shared" si="58"/>
        <v>1.0802986865810835</v>
      </c>
      <c r="AT53" s="30">
        <f t="shared" si="58"/>
        <v>6.9539061054000841</v>
      </c>
      <c r="AU53" s="30">
        <f t="shared" si="58"/>
        <v>0.11157428924322818</v>
      </c>
      <c r="AV53" s="30">
        <f t="shared" si="58"/>
        <v>1.8394040234315576</v>
      </c>
      <c r="AW53" s="30">
        <f t="shared" si="55"/>
        <v>0.14223278136256579</v>
      </c>
      <c r="AX53" s="30">
        <f t="shared" si="55"/>
        <v>6.1649122441515714E-2</v>
      </c>
      <c r="AY53" s="30">
        <f t="shared" si="55"/>
        <v>1.703351953665929</v>
      </c>
      <c r="BA53" s="30">
        <f t="shared" si="11"/>
        <v>15.025738758612093</v>
      </c>
      <c r="BB53" s="30">
        <f t="shared" si="59"/>
        <v>0.32115277668620279</v>
      </c>
      <c r="BC53" s="30">
        <f t="shared" si="59"/>
        <v>2.6794403261984963</v>
      </c>
      <c r="BD53" s="30">
        <f t="shared" si="59"/>
        <v>0.94639130408328143</v>
      </c>
      <c r="BE53" s="30">
        <f t="shared" si="59"/>
        <v>6.0919413763152086</v>
      </c>
      <c r="BF53" s="30">
        <f t="shared" si="59"/>
        <v>9.7744205755949984E-2</v>
      </c>
      <c r="BG53" s="30">
        <f t="shared" si="59"/>
        <v>1.6114024705340309</v>
      </c>
      <c r="BH53" s="30">
        <f t="shared" si="56"/>
        <v>0.12460245403344539</v>
      </c>
      <c r="BI53" s="30">
        <f t="shared" si="56"/>
        <v>5.4007464887014682E-2</v>
      </c>
      <c r="BJ53" s="30">
        <f t="shared" si="56"/>
        <v>1.4922146039485253</v>
      </c>
      <c r="BK53" s="30"/>
      <c r="BL53" s="30">
        <f t="shared" si="14"/>
        <v>45.42955231978916</v>
      </c>
      <c r="BM53" s="30"/>
      <c r="BN53" s="30"/>
      <c r="BO53" s="30">
        <f t="shared" si="60"/>
        <v>0.36659352357641956</v>
      </c>
      <c r="BP53" s="30">
        <f t="shared" si="60"/>
        <v>3.0585613505488252</v>
      </c>
      <c r="BQ53" s="30">
        <f t="shared" si="60"/>
        <v>1.0802986865810835</v>
      </c>
      <c r="BR53" s="30">
        <f t="shared" si="60"/>
        <v>6.9539061054000841</v>
      </c>
      <c r="BS53" s="30">
        <f t="shared" si="60"/>
        <v>0.11157428924322818</v>
      </c>
      <c r="BT53" s="30">
        <f t="shared" si="60"/>
        <v>1.8394040234315576</v>
      </c>
      <c r="BU53" s="30">
        <f t="shared" si="60"/>
        <v>0.14223278136256579</v>
      </c>
      <c r="BV53" s="30">
        <f t="shared" si="60"/>
        <v>6.1649122441515714E-2</v>
      </c>
      <c r="BW53" s="30">
        <f t="shared" si="17"/>
        <v>1.1329042734550887</v>
      </c>
      <c r="BX53" s="30">
        <f t="shared" si="18"/>
        <v>0.57044768021084025</v>
      </c>
      <c r="BY53" s="30"/>
      <c r="BZ53" s="30">
        <f t="shared" si="19"/>
        <v>6.9539061054000841</v>
      </c>
      <c r="CA53" s="30">
        <f t="shared" si="20"/>
        <v>1.0460938945999159</v>
      </c>
      <c r="CB53" s="30">
        <f t="shared" si="21"/>
        <v>-3.4204791981167659E-2</v>
      </c>
      <c r="CC53" s="30">
        <f t="shared" si="22"/>
        <v>7.9657952080188323</v>
      </c>
      <c r="CE53" s="30">
        <f t="shared" si="23"/>
        <v>3.4204791981167659E-2</v>
      </c>
      <c r="CF53" s="30">
        <f t="shared" si="24"/>
        <v>0.17643757334373344</v>
      </c>
      <c r="CG53" s="30"/>
      <c r="CH53" s="30">
        <f t="shared" si="25"/>
        <v>0.57044768021084025</v>
      </c>
      <c r="CI53" s="30">
        <f t="shared" si="26"/>
        <v>3.0585613505488252</v>
      </c>
      <c r="CJ53" s="30">
        <f t="shared" si="27"/>
        <v>1.0986994814739179</v>
      </c>
      <c r="CK53" s="30">
        <f t="shared" si="28"/>
        <v>6.1649122441515714E-2</v>
      </c>
      <c r="CL53" s="30">
        <f t="shared" si="29"/>
        <v>5</v>
      </c>
      <c r="CM53" s="30"/>
      <c r="CN53" s="30">
        <f t="shared" si="30"/>
        <v>3.4204791981170768E-2</v>
      </c>
      <c r="CO53" s="30">
        <f t="shared" si="31"/>
        <v>1.8394040234315576</v>
      </c>
      <c r="CP53" s="30">
        <f t="shared" si="32"/>
        <v>0.12639118458727161</v>
      </c>
      <c r="CQ53" s="30">
        <f t="shared" si="33"/>
        <v>2</v>
      </c>
      <c r="CR53" s="30"/>
      <c r="CS53" s="30">
        <f t="shared" si="34"/>
        <v>0.24020233898914795</v>
      </c>
      <c r="CT53" s="30">
        <f t="shared" si="35"/>
        <v>0.11157428924322818</v>
      </c>
      <c r="CU53" s="30">
        <f t="shared" si="36"/>
        <v>0.3517766282323761</v>
      </c>
      <c r="CV53" s="30"/>
      <c r="CW53" s="30">
        <f t="shared" si="37"/>
        <v>6.9539061054000841</v>
      </c>
      <c r="CX53" s="30">
        <f t="shared" si="38"/>
        <v>0.72971166291640066</v>
      </c>
      <c r="CY53" s="30"/>
      <c r="CZ53" s="30">
        <f t="shared" si="39"/>
        <v>1.8394040234315576</v>
      </c>
      <c r="DA53" s="30"/>
      <c r="DB53" s="30">
        <f t="shared" si="40"/>
        <v>0.3517766282323761</v>
      </c>
      <c r="DC53" s="30">
        <f t="shared" si="41"/>
        <v>1.9657952080188292</v>
      </c>
      <c r="DD53" s="30">
        <f t="shared" si="42"/>
        <v>0.12639118458727161</v>
      </c>
      <c r="DE53" s="30">
        <f t="shared" si="43"/>
        <v>0.14223278136256579</v>
      </c>
      <c r="DF53" s="30"/>
      <c r="DG53" s="30">
        <f t="shared" si="44"/>
        <v>8.2218188518347226</v>
      </c>
      <c r="DH53" s="30">
        <f t="shared" si="45"/>
        <v>1.0802986865810835</v>
      </c>
      <c r="DI53" s="30">
        <f t="shared" si="46"/>
        <v>3.3195480822336192</v>
      </c>
      <c r="DJ53" s="30">
        <f t="shared" si="47"/>
        <v>-1.5685036106196866</v>
      </c>
      <c r="DK53" s="30">
        <f t="shared" si="48"/>
        <v>0.18910035193161817</v>
      </c>
      <c r="DL53" s="30"/>
      <c r="DM53" s="30" t="str">
        <f t="shared" si="49"/>
        <v>ok</v>
      </c>
      <c r="DN53" s="30">
        <f t="shared" si="50"/>
        <v>3.1662347095337662E-2</v>
      </c>
      <c r="DO53" s="30" t="str">
        <f t="shared" si="51"/>
        <v>Mg-Hbl</v>
      </c>
      <c r="DP53" s="36">
        <f t="shared" si="52"/>
        <v>795.50132759211351</v>
      </c>
      <c r="DQ53" s="36">
        <f t="shared" si="53"/>
        <v>90.817175981345613</v>
      </c>
    </row>
    <row r="54" spans="1:121" s="12" customFormat="1" ht="15" thickBot="1">
      <c r="A54" s="11" t="s">
        <v>87</v>
      </c>
      <c r="B54" s="19" t="s">
        <v>90</v>
      </c>
      <c r="C54" s="25">
        <v>1.3</v>
      </c>
      <c r="D54" s="25">
        <v>14.3</v>
      </c>
      <c r="E54" s="25">
        <v>6.5</v>
      </c>
      <c r="F54" s="25">
        <v>47.7</v>
      </c>
      <c r="G54" s="25">
        <v>0.7</v>
      </c>
      <c r="H54" s="25">
        <v>11.8</v>
      </c>
      <c r="I54" s="25">
        <v>1.3</v>
      </c>
      <c r="J54" s="25"/>
      <c r="K54" s="25">
        <v>0.6</v>
      </c>
      <c r="L54" s="25">
        <v>14.2</v>
      </c>
      <c r="M54" s="25">
        <v>98.4</v>
      </c>
      <c r="P54" s="31">
        <f t="shared" si="0"/>
        <v>8.8083029660168553</v>
      </c>
      <c r="Q54" s="31">
        <v>4.1935483870967745E-2</v>
      </c>
      <c r="R54" s="31">
        <v>0.35483870967741937</v>
      </c>
      <c r="S54" s="31">
        <v>0.12750098077677519</v>
      </c>
      <c r="T54" s="31">
        <v>0.79380928607089363</v>
      </c>
      <c r="U54" s="31">
        <v>1.4890448840672197E-2</v>
      </c>
      <c r="V54" s="31">
        <v>0.210413694721826</v>
      </c>
      <c r="W54" s="31">
        <v>1.6270337922403004E-2</v>
      </c>
      <c r="X54" s="31">
        <v>8.462623413258109E-3</v>
      </c>
      <c r="Y54" s="31">
        <v>0.19763395963813501</v>
      </c>
      <c r="Z54" s="31">
        <f t="shared" si="1"/>
        <v>1.7657555249323504</v>
      </c>
      <c r="AA54" s="31">
        <f t="shared" si="57"/>
        <v>0.36938044696199718</v>
      </c>
      <c r="AB54" s="31">
        <f t="shared" si="57"/>
        <v>3.1255268589092067</v>
      </c>
      <c r="AC54" s="31">
        <f t="shared" si="57"/>
        <v>1.1230672671461268</v>
      </c>
      <c r="AD54" s="31">
        <f t="shared" si="57"/>
        <v>6.992112688949975</v>
      </c>
      <c r="AE54" s="31">
        <f t="shared" si="57"/>
        <v>0.13115958468861516</v>
      </c>
      <c r="AF54" s="31">
        <f t="shared" si="57"/>
        <v>1.853387571308825</v>
      </c>
      <c r="AG54" s="31">
        <f t="shared" si="54"/>
        <v>0.14331406577999889</v>
      </c>
      <c r="AH54" s="31">
        <f t="shared" si="54"/>
        <v>7.4541350911285081E-2</v>
      </c>
      <c r="AI54" s="31">
        <f t="shared" si="54"/>
        <v>1.7408197928662401</v>
      </c>
      <c r="AJ54" s="31">
        <f t="shared" si="4"/>
        <v>15.553309627522271</v>
      </c>
      <c r="AL54" s="31">
        <f t="shared" si="5"/>
        <v>0.64227378001706548</v>
      </c>
      <c r="AM54" s="31">
        <f t="shared" si="6"/>
        <v>0.50054003165061234</v>
      </c>
      <c r="AN54" s="31">
        <f t="shared" si="7"/>
        <v>1.3539276029594374</v>
      </c>
      <c r="AP54" s="31">
        <f t="shared" si="8"/>
        <v>13.199382024562833</v>
      </c>
      <c r="AQ54" s="31">
        <f t="shared" si="58"/>
        <v>0.36380080533846093</v>
      </c>
      <c r="AR54" s="31">
        <f t="shared" si="58"/>
        <v>3.0783145067100537</v>
      </c>
      <c r="AS54" s="31">
        <f t="shared" si="58"/>
        <v>1.1061028800992825</v>
      </c>
      <c r="AT54" s="31">
        <f t="shared" si="58"/>
        <v>6.8864939879153342</v>
      </c>
      <c r="AU54" s="31">
        <f t="shared" si="58"/>
        <v>0.12917836590978352</v>
      </c>
      <c r="AV54" s="31">
        <f t="shared" si="58"/>
        <v>1.8253913995502169</v>
      </c>
      <c r="AW54" s="31">
        <f t="shared" si="55"/>
        <v>0.14114924862944039</v>
      </c>
      <c r="AX54" s="31">
        <f t="shared" si="55"/>
        <v>7.341537354123219E-2</v>
      </c>
      <c r="AY54" s="31">
        <f t="shared" si="55"/>
        <v>1.7145240031046569</v>
      </c>
      <c r="BA54" s="31">
        <f t="shared" si="11"/>
        <v>15.052769595871659</v>
      </c>
      <c r="BB54" s="31">
        <f t="shared" si="59"/>
        <v>0.3190074610470976</v>
      </c>
      <c r="BC54" s="31">
        <f t="shared" si="59"/>
        <v>2.6992939011677488</v>
      </c>
      <c r="BD54" s="31">
        <f t="shared" si="59"/>
        <v>0.9699128376284839</v>
      </c>
      <c r="BE54" s="31">
        <f t="shared" si="59"/>
        <v>6.0385874092751033</v>
      </c>
      <c r="BF54" s="31">
        <f t="shared" si="59"/>
        <v>0.11327314817996199</v>
      </c>
      <c r="BG54" s="31">
        <f t="shared" si="59"/>
        <v>1.6006382263117021</v>
      </c>
      <c r="BH54" s="31">
        <f t="shared" si="56"/>
        <v>0.12377010378548216</v>
      </c>
      <c r="BI54" s="31">
        <f t="shared" si="56"/>
        <v>6.4376030980536125E-2</v>
      </c>
      <c r="BJ54" s="31">
        <f t="shared" si="56"/>
        <v>1.5034214908509433</v>
      </c>
      <c r="BK54" s="31"/>
      <c r="BL54" s="31">
        <f t="shared" si="14"/>
        <v>45.305151323537508</v>
      </c>
      <c r="BM54" s="31"/>
      <c r="BN54" s="31"/>
      <c r="BO54" s="31">
        <f t="shared" si="60"/>
        <v>0.36380080533846093</v>
      </c>
      <c r="BP54" s="31">
        <f t="shared" si="60"/>
        <v>3.0783145067100537</v>
      </c>
      <c r="BQ54" s="31">
        <f t="shared" si="60"/>
        <v>1.1061028800992825</v>
      </c>
      <c r="BR54" s="31">
        <f t="shared" si="60"/>
        <v>6.8864939879153342</v>
      </c>
      <c r="BS54" s="31">
        <f t="shared" si="60"/>
        <v>0.12917836590978352</v>
      </c>
      <c r="BT54" s="31">
        <f t="shared" si="60"/>
        <v>1.8253913995502169</v>
      </c>
      <c r="BU54" s="31">
        <f t="shared" si="60"/>
        <v>0.14114924862944039</v>
      </c>
      <c r="BV54" s="31">
        <f t="shared" si="60"/>
        <v>7.341537354123219E-2</v>
      </c>
      <c r="BW54" s="31">
        <f t="shared" si="17"/>
        <v>1.0196753266421652</v>
      </c>
      <c r="BX54" s="31">
        <f t="shared" si="18"/>
        <v>0.69484867646249171</v>
      </c>
      <c r="BY54" s="31"/>
      <c r="BZ54" s="31">
        <f t="shared" si="19"/>
        <v>6.8864939879153342</v>
      </c>
      <c r="CA54" s="31">
        <f t="shared" si="20"/>
        <v>1.1061028800992825</v>
      </c>
      <c r="CB54" s="31">
        <f t="shared" si="21"/>
        <v>7.4031319853833377E-3</v>
      </c>
      <c r="CC54" s="31">
        <f t="shared" si="22"/>
        <v>8</v>
      </c>
      <c r="CE54" s="31">
        <f t="shared" si="23"/>
        <v>0</v>
      </c>
      <c r="CF54" s="31">
        <f t="shared" si="24"/>
        <v>0.13374611664405706</v>
      </c>
      <c r="CG54" s="31"/>
      <c r="CH54" s="31">
        <f t="shared" si="25"/>
        <v>0.69484867646249171</v>
      </c>
      <c r="CI54" s="31">
        <f t="shared" si="26"/>
        <v>3.0783145067100537</v>
      </c>
      <c r="CJ54" s="31">
        <f t="shared" si="27"/>
        <v>1.019675326642165</v>
      </c>
      <c r="CK54" s="31">
        <f t="shared" si="28"/>
        <v>7.341537354123219E-2</v>
      </c>
      <c r="CL54" s="31">
        <f t="shared" si="29"/>
        <v>5</v>
      </c>
      <c r="CM54" s="31"/>
      <c r="CN54" s="31">
        <f t="shared" si="30"/>
        <v>0</v>
      </c>
      <c r="CO54" s="31">
        <f t="shared" si="31"/>
        <v>1.8253913995502169</v>
      </c>
      <c r="CP54" s="31">
        <f t="shared" si="32"/>
        <v>0.1746086004497831</v>
      </c>
      <c r="CQ54" s="31">
        <f t="shared" si="33"/>
        <v>2</v>
      </c>
      <c r="CR54" s="31"/>
      <c r="CS54" s="31">
        <f t="shared" si="34"/>
        <v>0.18919220488867783</v>
      </c>
      <c r="CT54" s="31">
        <f t="shared" si="35"/>
        <v>0.12917836590978352</v>
      </c>
      <c r="CU54" s="31">
        <f t="shared" si="36"/>
        <v>0.31837057079846132</v>
      </c>
      <c r="CV54" s="31"/>
      <c r="CW54" s="31">
        <f t="shared" si="37"/>
        <v>6.8864939879153342</v>
      </c>
      <c r="CX54" s="31">
        <f t="shared" si="38"/>
        <v>0.75117670660298963</v>
      </c>
      <c r="CY54" s="31"/>
      <c r="CZ54" s="31">
        <f t="shared" si="39"/>
        <v>1.8253913995502169</v>
      </c>
      <c r="DA54" s="31"/>
      <c r="DB54" s="31">
        <f t="shared" si="40"/>
        <v>0.31837057079846132</v>
      </c>
      <c r="DC54" s="31">
        <f t="shared" si="41"/>
        <v>2</v>
      </c>
      <c r="DD54" s="31">
        <f t="shared" si="42"/>
        <v>0.1746086004497831</v>
      </c>
      <c r="DE54" s="31">
        <f t="shared" si="43"/>
        <v>0.14114924862944039</v>
      </c>
      <c r="DF54" s="31"/>
      <c r="DG54" s="31">
        <f t="shared" si="44"/>
        <v>8.1588595570139368</v>
      </c>
      <c r="DH54" s="31">
        <f t="shared" si="45"/>
        <v>1.1061028800992825</v>
      </c>
      <c r="DI54" s="31">
        <f t="shared" si="46"/>
        <v>3.4390358739345754</v>
      </c>
      <c r="DJ54" s="31">
        <f t="shared" si="47"/>
        <v>-1.6066436015867294</v>
      </c>
      <c r="DK54" s="31">
        <f t="shared" si="48"/>
        <v>0.25520195396608714</v>
      </c>
      <c r="DL54" s="31"/>
      <c r="DM54" s="31" t="str">
        <f t="shared" si="49"/>
        <v>ok</v>
      </c>
      <c r="DN54" s="31">
        <f t="shared" si="50"/>
        <v>0</v>
      </c>
      <c r="DO54" s="31" t="str">
        <f t="shared" si="51"/>
        <v>Mg-Hbl</v>
      </c>
      <c r="DP54" s="37">
        <f t="shared" si="52"/>
        <v>805.03884228662969</v>
      </c>
      <c r="DQ54" s="37">
        <f t="shared" si="53"/>
        <v>94.250380248567637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Sliwinski</dc:creator>
  <cp:lastModifiedBy>Kuba</cp:lastModifiedBy>
  <dcterms:created xsi:type="dcterms:W3CDTF">2019-09-25T12:25:29Z</dcterms:created>
  <dcterms:modified xsi:type="dcterms:W3CDTF">2019-10-10T22:03:30Z</dcterms:modified>
</cp:coreProperties>
</file>