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ian.attard\Downloads\"/>
    </mc:Choice>
  </mc:AlternateContent>
  <xr:revisionPtr revIDLastSave="0" documentId="13_ncr:1_{C392F37E-C838-45CB-B735-7011171DB797}" xr6:coauthVersionLast="43" xr6:coauthVersionMax="43" xr10:uidLastSave="{00000000-0000-0000-0000-000000000000}"/>
  <bookViews>
    <workbookView xWindow="28680" yWindow="-120" windowWidth="29040" windowHeight="15840" activeTab="1" xr2:uid="{F5A5142F-06D1-044D-9CF8-7D92CD63CC93}"/>
  </bookViews>
  <sheets>
    <sheet name="alldata" sheetId="1" r:id="rId1"/>
    <sheet name="mineral saturation st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7" i="1" l="1"/>
  <c r="AC66" i="1"/>
  <c r="AC65" i="1"/>
  <c r="AC64" i="1"/>
  <c r="AC63" i="1"/>
  <c r="AC62" i="1"/>
  <c r="AC61" i="1"/>
  <c r="AC60" i="1"/>
  <c r="AC57" i="1"/>
  <c r="AC56" i="1"/>
  <c r="C56" i="1"/>
  <c r="AC55" i="1"/>
  <c r="C55" i="1"/>
  <c r="AC54" i="1"/>
  <c r="AC52" i="1"/>
  <c r="AC51" i="1"/>
  <c r="AC50" i="1"/>
  <c r="AC49" i="1"/>
  <c r="AC45" i="1"/>
  <c r="AC43" i="1"/>
  <c r="L43" i="1"/>
  <c r="J43" i="1"/>
  <c r="AC42" i="1"/>
  <c r="AC41" i="1"/>
  <c r="AC40" i="1"/>
  <c r="AC39" i="1"/>
  <c r="AC38" i="1"/>
  <c r="AC37" i="1"/>
  <c r="AC36" i="1"/>
  <c r="AC35" i="1"/>
  <c r="AC33" i="1"/>
  <c r="AC32" i="1"/>
  <c r="AC31" i="1"/>
  <c r="C31" i="1"/>
  <c r="AC30" i="1"/>
  <c r="AC29" i="1"/>
  <c r="AC28" i="1"/>
  <c r="AC27" i="1"/>
  <c r="AC26" i="1"/>
  <c r="AC25" i="1"/>
  <c r="AC23" i="1"/>
  <c r="AC22" i="1"/>
  <c r="AC21" i="1"/>
  <c r="C21" i="1"/>
  <c r="AC20" i="1"/>
  <c r="AC19" i="1"/>
  <c r="AC18" i="1"/>
  <c r="AC17" i="1"/>
  <c r="AC16" i="1"/>
  <c r="AC15" i="1"/>
  <c r="AC13" i="1"/>
  <c r="AC12" i="1"/>
  <c r="AC11" i="1"/>
  <c r="C11" i="1"/>
  <c r="AC10" i="1"/>
  <c r="AC9" i="1"/>
  <c r="AC8" i="1"/>
  <c r="C8" i="1"/>
  <c r="AC7" i="1"/>
  <c r="AC6" i="1"/>
</calcChain>
</file>

<file path=xl/sharedStrings.xml><?xml version="1.0" encoding="utf-8"?>
<sst xmlns="http://schemas.openxmlformats.org/spreadsheetml/2006/main" count="689" uniqueCount="252">
  <si>
    <t>site</t>
  </si>
  <si>
    <t>date sampled</t>
  </si>
  <si>
    <t>pH</t>
  </si>
  <si>
    <t>D1</t>
  </si>
  <si>
    <t>NA</t>
  </si>
  <si>
    <t>D2</t>
  </si>
  <si>
    <t>na</t>
  </si>
  <si>
    <t>D3</t>
  </si>
  <si>
    <t>D4</t>
  </si>
  <si>
    <t>D5</t>
  </si>
  <si>
    <t>D6</t>
  </si>
  <si>
    <t>FlowRate (mL/min)</t>
  </si>
  <si>
    <t>DOC (mg/L)</t>
  </si>
  <si>
    <t>DOC (mM)</t>
  </si>
  <si>
    <t>DIC (mM)</t>
  </si>
  <si>
    <t>d13C DIC (permil)</t>
  </si>
  <si>
    <t>CO2 (nM)</t>
  </si>
  <si>
    <t>C2H6 (nM)</t>
  </si>
  <si>
    <t>CH4 (nM)</t>
  </si>
  <si>
    <t>CO (nM)</t>
  </si>
  <si>
    <t>He (nM)</t>
  </si>
  <si>
    <t>H2 (nM)</t>
  </si>
  <si>
    <t>water dD (permil)</t>
  </si>
  <si>
    <t>water dO (permil)</t>
  </si>
  <si>
    <t>Temperature ('C)</t>
  </si>
  <si>
    <t>Conductivity (uS)</t>
  </si>
  <si>
    <t>TDS (ppm)</t>
  </si>
  <si>
    <t>ORP (mV)</t>
  </si>
  <si>
    <t>Ultrameter Measurements</t>
  </si>
  <si>
    <t>Spectrophotometry</t>
  </si>
  <si>
    <t>IC</t>
  </si>
  <si>
    <t>SO4 (mg/L)</t>
  </si>
  <si>
    <t>Cl (mg/L)</t>
  </si>
  <si>
    <t>F (mg/L)</t>
  </si>
  <si>
    <t>ICP</t>
  </si>
  <si>
    <t>Mg (ppm)</t>
  </si>
  <si>
    <t>Ca (ppm)</t>
  </si>
  <si>
    <t>Na (ppm)</t>
  </si>
  <si>
    <t>Si (ppm)</t>
  </si>
  <si>
    <t>Fe (ppm)</t>
  </si>
  <si>
    <t>Mn (ppm)</t>
  </si>
  <si>
    <t>Ba (ppm)</t>
  </si>
  <si>
    <t>B (ppm)</t>
  </si>
  <si>
    <t>Li (ppm)</t>
  </si>
  <si>
    <t>DO (mg/L)</t>
  </si>
  <si>
    <r>
      <t>Fe</t>
    </r>
    <r>
      <rPr>
        <b/>
        <sz val="12"/>
        <color theme="1"/>
        <rFont val="Calibri (Body)_x0000_"/>
      </rPr>
      <t>2+</t>
    </r>
    <r>
      <rPr>
        <b/>
        <sz val="12"/>
        <color theme="1"/>
        <rFont val="Calibri"/>
        <family val="2"/>
        <scheme val="minor"/>
      </rPr>
      <t xml:space="preserve"> (mg/L)</t>
    </r>
  </si>
  <si>
    <t>NO3- (mg/L)</t>
  </si>
  <si>
    <t>NH4+ (mg/L)</t>
  </si>
  <si>
    <t>S2- (ug/L)</t>
  </si>
  <si>
    <t>Dissolved Gases</t>
  </si>
  <si>
    <t>Water isotopes</t>
  </si>
  <si>
    <t>Dissolved Carbon</t>
  </si>
  <si>
    <t>DeMMO 1</t>
  </si>
  <si>
    <t>DeMMO 2</t>
  </si>
  <si>
    <t>DeMMO 3</t>
  </si>
  <si>
    <t>DeMMO 4</t>
  </si>
  <si>
    <t>DeMMO 5</t>
  </si>
  <si>
    <t>DeMMO 6</t>
  </si>
  <si>
    <t>mineral</t>
  </si>
  <si>
    <t>log Q/K</t>
  </si>
  <si>
    <t>Birnessite</t>
  </si>
  <si>
    <t>40.8447s/sat</t>
  </si>
  <si>
    <t>23.2483s/sat</t>
  </si>
  <si>
    <t>41.2460s/sat</t>
  </si>
  <si>
    <t>31.3320s/sat</t>
  </si>
  <si>
    <t>Antigorite</t>
  </si>
  <si>
    <t>14.4218s/sat</t>
  </si>
  <si>
    <t>54.7144s/sat</t>
  </si>
  <si>
    <t>Todorokite</t>
  </si>
  <si>
    <t>35.6008s/sat</t>
  </si>
  <si>
    <t>20.1263s/sat</t>
  </si>
  <si>
    <t>35.8570s/sat</t>
  </si>
  <si>
    <t>27.2626s/sat</t>
  </si>
  <si>
    <t>Pyrolusite</t>
  </si>
  <si>
    <t>7.1975s/sat</t>
  </si>
  <si>
    <t>47.6845s/sat</t>
  </si>
  <si>
    <t>7.4325s/sat</t>
  </si>
  <si>
    <t>Pyrite</t>
  </si>
  <si>
    <t>6.0917s/sat</t>
  </si>
  <si>
    <t>7.5232s/sat</t>
  </si>
  <si>
    <t>6.1445s/sat</t>
  </si>
  <si>
    <t>Bixbyite</t>
  </si>
  <si>
    <t>6.9467s/sat</t>
  </si>
  <si>
    <t>10.6009s/sat</t>
  </si>
  <si>
    <t>6.8734s/sat</t>
  </si>
  <si>
    <t>5.2913s/sat</t>
  </si>
  <si>
    <t>6.9808s/sat</t>
  </si>
  <si>
    <t>4.8615s/sat</t>
  </si>
  <si>
    <t>Witherite</t>
  </si>
  <si>
    <t>5.2505s/sat</t>
  </si>
  <si>
    <t>Hausmannite</t>
  </si>
  <si>
    <t>9.5736s/sat</t>
  </si>
  <si>
    <t>Beidellit-Ca</t>
  </si>
  <si>
    <t>5.9100s/sat</t>
  </si>
  <si>
    <t>4.1078s/sat</t>
  </si>
  <si>
    <t>6.0116s/sat</t>
  </si>
  <si>
    <t>4.7229s/sat</t>
  </si>
  <si>
    <t>4.2423s/sat</t>
  </si>
  <si>
    <t>9.1146s/sat</t>
  </si>
  <si>
    <t>Beidellit-Mg</t>
  </si>
  <si>
    <t>5.8571s/sat</t>
  </si>
  <si>
    <t>Barite</t>
  </si>
  <si>
    <t>2.6690s/sat</t>
  </si>
  <si>
    <t>3.8922s/sat</t>
  </si>
  <si>
    <t>Dolomite</t>
  </si>
  <si>
    <t>2.1691s/sat</t>
  </si>
  <si>
    <t>Saponite-Mg</t>
  </si>
  <si>
    <t>3.7509s/sat</t>
  </si>
  <si>
    <t>6.8695s/sat</t>
  </si>
  <si>
    <t>Kaolinite</t>
  </si>
  <si>
    <t>5.7931s/sat</t>
  </si>
  <si>
    <t>2.3903s/sat</t>
  </si>
  <si>
    <t>Manganite</t>
  </si>
  <si>
    <t>3.3117s/sat</t>
  </si>
  <si>
    <t>Dolomite-ord</t>
  </si>
  <si>
    <t>Saponite-Na</t>
  </si>
  <si>
    <t>3.6711s/sat</t>
  </si>
  <si>
    <t>Daphnite-14A</t>
  </si>
  <si>
    <t>5.6089s/sat</t>
  </si>
  <si>
    <t>Beidellit-Na</t>
  </si>
  <si>
    <t>5.3921s/sat</t>
  </si>
  <si>
    <t>1.1747s/sat</t>
  </si>
  <si>
    <t>1.9769s/sat</t>
  </si>
  <si>
    <t>2.1528s/sat</t>
  </si>
  <si>
    <t>Saponite-Ca</t>
  </si>
  <si>
    <t>3.6541s/sat</t>
  </si>
  <si>
    <t>5.0378s/sat</t>
  </si>
  <si>
    <t>Paragonite</t>
  </si>
  <si>
    <t>5.1556s/sat</t>
  </si>
  <si>
    <t>1.9827s/sat</t>
  </si>
  <si>
    <t>3.2927s/sat</t>
  </si>
  <si>
    <t>Ripidolit-14A</t>
  </si>
  <si>
    <t>3.1698s/sat</t>
  </si>
  <si>
    <t>5.1140s/sat</t>
  </si>
  <si>
    <t>1.0793s/sat</t>
  </si>
  <si>
    <t>Calcite</t>
  </si>
  <si>
    <t>0.5102s/sat</t>
  </si>
  <si>
    <t>1.0710s/sat</t>
  </si>
  <si>
    <t>Talc</t>
  </si>
  <si>
    <t>2.8652s/sat</t>
  </si>
  <si>
    <t>Daphnite-7A</t>
  </si>
  <si>
    <t>2.2034s/sat</t>
  </si>
  <si>
    <t>Beidellit-H</t>
  </si>
  <si>
    <t>5.0265s/sat</t>
  </si>
  <si>
    <t>Quartz</t>
  </si>
  <si>
    <t>0.1598s/sat</t>
  </si>
  <si>
    <t>Dolomite-dis</t>
  </si>
  <si>
    <t>0.3665s/sat</t>
  </si>
  <si>
    <t>1.0521s/sat</t>
  </si>
  <si>
    <t>2.6220s/sat</t>
  </si>
  <si>
    <t>2.1543s/sat</t>
  </si>
  <si>
    <t>Pyrophyllite</t>
  </si>
  <si>
    <t>4.8228s/sat</t>
  </si>
  <si>
    <t>0.1540s/sat</t>
  </si>
  <si>
    <t>0.3538s/sat</t>
  </si>
  <si>
    <t>0.9628s/sat</t>
  </si>
  <si>
    <t>Clinoptil-Ca</t>
  </si>
  <si>
    <t>4.2277s/sat</t>
  </si>
  <si>
    <t>Alstonite</t>
  </si>
  <si>
    <t>0.1350s/sat</t>
  </si>
  <si>
    <t>Aragonite</t>
  </si>
  <si>
    <t>0.3444s/sat</t>
  </si>
  <si>
    <t>0.9156s/sat</t>
  </si>
  <si>
    <t>Clinochl-14A</t>
  </si>
  <si>
    <t>2.5791s/sat</t>
  </si>
  <si>
    <t>1.8779s/sat</t>
  </si>
  <si>
    <t>3.7307s/sat</t>
  </si>
  <si>
    <t>0.2008s/sat</t>
  </si>
  <si>
    <t>0.8964s/sat</t>
  </si>
  <si>
    <t>2.5145s/sat</t>
  </si>
  <si>
    <t>1.8645s/sat</t>
  </si>
  <si>
    <t>3.3565s/sat</t>
  </si>
  <si>
    <t>0.1760s/sat</t>
  </si>
  <si>
    <t>0.6057s/sat</t>
  </si>
  <si>
    <t>Saponite-H</t>
  </si>
  <si>
    <t>2.4766s/sat</t>
  </si>
  <si>
    <t>1.8527s/sat</t>
  </si>
  <si>
    <t>Heulandite</t>
  </si>
  <si>
    <t>3.0190s/sat</t>
  </si>
  <si>
    <t>Siderite</t>
  </si>
  <si>
    <t>0.1275s/sat</t>
  </si>
  <si>
    <t>0.4803s/sat</t>
  </si>
  <si>
    <t>1.1240s/sat</t>
  </si>
  <si>
    <t>1.6902s/sat</t>
  </si>
  <si>
    <t>Laumontite</t>
  </si>
  <si>
    <t>2.5807s/sat</t>
  </si>
  <si>
    <t>Tridymite</t>
  </si>
  <si>
    <t>0.0266s/sat</t>
  </si>
  <si>
    <t>0.3153s/sat</t>
  </si>
  <si>
    <t>Chrysotile</t>
  </si>
  <si>
    <t>1.0242s/sat</t>
  </si>
  <si>
    <t>Minnesotaite</t>
  </si>
  <si>
    <t>1.6205s/sat</t>
  </si>
  <si>
    <t>Gibbsite</t>
  </si>
  <si>
    <t>2.3024s/sat</t>
  </si>
  <si>
    <t>0.1637s/sat</t>
  </si>
  <si>
    <t>0.6356s/sat</t>
  </si>
  <si>
    <t>1.5516s/sat</t>
  </si>
  <si>
    <t>1.9575s/sat</t>
  </si>
  <si>
    <t>Magnesite</t>
  </si>
  <si>
    <t>0.0440s/sat</t>
  </si>
  <si>
    <t>0.4718s/sat</t>
  </si>
  <si>
    <t>Greenalite</t>
  </si>
  <si>
    <t>1.2496s/sat</t>
  </si>
  <si>
    <t>Margarite</t>
  </si>
  <si>
    <t>1.6872s/sat</t>
  </si>
  <si>
    <t>0.3962s/sat</t>
  </si>
  <si>
    <t>Chamosite-7A</t>
  </si>
  <si>
    <t>1.1035s/sat</t>
  </si>
  <si>
    <t>1.4865s/sat</t>
  </si>
  <si>
    <t>Huntite</t>
  </si>
  <si>
    <t>0.1404s/sat</t>
  </si>
  <si>
    <t>1.0483s/sat</t>
  </si>
  <si>
    <t>Diaspore</t>
  </si>
  <si>
    <t>1.3781s/sat</t>
  </si>
  <si>
    <t>Amesite-14A</t>
  </si>
  <si>
    <t>0.7646s/sat</t>
  </si>
  <si>
    <t>Lawsonite</t>
  </si>
  <si>
    <t>1.2831s/sat</t>
  </si>
  <si>
    <t>0.7484s/sat</t>
  </si>
  <si>
    <t>1.2713s/sat</t>
  </si>
  <si>
    <t>0.7296s/sat</t>
  </si>
  <si>
    <t>1.0970s/sat</t>
  </si>
  <si>
    <t>0.7271s/sat</t>
  </si>
  <si>
    <t>0.4750s/sat</t>
  </si>
  <si>
    <t>0.7137s/sat</t>
  </si>
  <si>
    <t>0.7014s/sat</t>
  </si>
  <si>
    <t>Boehmite</t>
  </si>
  <si>
    <t>0.4538s/sat</t>
  </si>
  <si>
    <t>0.6962s/sat</t>
  </si>
  <si>
    <t>0.4019s/sat</t>
  </si>
  <si>
    <t>Troilite</t>
  </si>
  <si>
    <t>0.6732s/sat</t>
  </si>
  <si>
    <t>Dawsonite</t>
  </si>
  <si>
    <t>0.3493s/sat</t>
  </si>
  <si>
    <t>0.6471s/sat</t>
  </si>
  <si>
    <t>0.2217s/sat</t>
  </si>
  <si>
    <t>0.5836s/sat</t>
  </si>
  <si>
    <t>Albite (low)</t>
  </si>
  <si>
    <t>0.1657s/sat</t>
  </si>
  <si>
    <t>0.5833s/sat</t>
  </si>
  <si>
    <t>Albite</t>
  </si>
  <si>
    <t>0.4322s/sat</t>
  </si>
  <si>
    <t>Chalcedony</t>
  </si>
  <si>
    <t>0.1165s/sat</t>
  </si>
  <si>
    <t>Fluorite</t>
  </si>
  <si>
    <t>0.3997s/sat</t>
  </si>
  <si>
    <t>Kyanite</t>
  </si>
  <si>
    <t>0.1090s/sat</t>
  </si>
  <si>
    <t>0.1683s/sat</t>
  </si>
  <si>
    <t>0.1465s/sat</t>
  </si>
  <si>
    <t>Supplementary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</si>
</sst>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 (Body)_x0000_"/>
    </font>
    <font>
      <sz val="12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6" fillId="0" borderId="4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5183-07F5-E44C-AAF6-B2CC1AB85601}">
  <dimension ref="A1:AK6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0.875" defaultRowHeight="15.75"/>
  <cols>
    <col min="1" max="1" width="10.875" style="1"/>
    <col min="2" max="2" width="10.125" style="2" customWidth="1"/>
    <col min="3" max="3" width="10.875" style="2"/>
    <col min="4" max="4" width="12" style="2" customWidth="1"/>
    <col min="5" max="5" width="11.875" style="2" customWidth="1"/>
    <col min="6" max="6" width="8.5" style="2" customWidth="1"/>
    <col min="7" max="8" width="8.375" style="2" customWidth="1"/>
    <col min="9" max="9" width="10.875" style="31"/>
    <col min="10" max="13" width="10.875" style="2"/>
    <col min="14" max="14" width="8.875" style="31" customWidth="1"/>
    <col min="15" max="16" width="8.875" style="2" customWidth="1"/>
    <col min="17" max="17" width="8.875" style="31" customWidth="1"/>
    <col min="18" max="25" width="8.875" style="2" customWidth="1"/>
    <col min="26" max="26" width="9" style="38" customWidth="1"/>
    <col min="27" max="27" width="9" style="3" customWidth="1"/>
    <col min="28" max="28" width="9" style="38" customWidth="1"/>
    <col min="29" max="29" width="9" style="3" customWidth="1"/>
    <col min="30" max="30" width="8.625" style="2" customWidth="1"/>
    <col min="31" max="31" width="10" style="2" customWidth="1"/>
    <col min="32" max="32" width="9" style="31" customWidth="1"/>
    <col min="33" max="37" width="9" style="2" customWidth="1"/>
    <col min="38" max="16384" width="10.875" style="2"/>
  </cols>
  <sheetData>
    <row r="1" spans="1:37">
      <c r="A1" s="1" t="s">
        <v>251</v>
      </c>
      <c r="I1" s="2"/>
      <c r="N1" s="2"/>
      <c r="Q1" s="2"/>
    </row>
    <row r="2" spans="1:37" s="1" customFormat="1">
      <c r="D2" s="44" t="s">
        <v>28</v>
      </c>
      <c r="E2" s="44"/>
      <c r="F2" s="44"/>
      <c r="G2" s="44"/>
      <c r="H2" s="44"/>
      <c r="I2" s="44" t="s">
        <v>29</v>
      </c>
      <c r="J2" s="44"/>
      <c r="K2" s="44"/>
      <c r="L2" s="44"/>
      <c r="M2" s="44"/>
      <c r="N2" s="44" t="s">
        <v>30</v>
      </c>
      <c r="O2" s="44"/>
      <c r="P2" s="44"/>
      <c r="Q2" s="44" t="s">
        <v>34</v>
      </c>
      <c r="R2" s="44"/>
      <c r="S2" s="44"/>
      <c r="T2" s="44"/>
      <c r="U2" s="44"/>
      <c r="V2" s="44"/>
      <c r="W2" s="44"/>
      <c r="X2" s="44"/>
      <c r="Y2" s="44"/>
      <c r="Z2" s="47" t="s">
        <v>50</v>
      </c>
      <c r="AA2" s="48"/>
      <c r="AB2" s="47" t="s">
        <v>51</v>
      </c>
      <c r="AC2" s="49"/>
      <c r="AD2" s="49"/>
      <c r="AE2" s="48"/>
      <c r="AF2" s="45" t="s">
        <v>49</v>
      </c>
      <c r="AG2" s="46"/>
      <c r="AH2" s="46"/>
      <c r="AI2" s="46"/>
      <c r="AJ2" s="46"/>
      <c r="AK2" s="46"/>
    </row>
    <row r="3" spans="1:37" s="22" customFormat="1" ht="31.5">
      <c r="A3" s="18" t="s">
        <v>0</v>
      </c>
      <c r="B3" s="19" t="s">
        <v>1</v>
      </c>
      <c r="C3" s="19" t="s">
        <v>11</v>
      </c>
      <c r="D3" s="19" t="s">
        <v>24</v>
      </c>
      <c r="E3" s="20" t="s">
        <v>25</v>
      </c>
      <c r="F3" s="21" t="s">
        <v>26</v>
      </c>
      <c r="G3" s="20" t="s">
        <v>2</v>
      </c>
      <c r="H3" s="20" t="s">
        <v>27</v>
      </c>
      <c r="I3" s="28" t="s">
        <v>46</v>
      </c>
      <c r="J3" s="19" t="s">
        <v>47</v>
      </c>
      <c r="K3" s="19" t="s">
        <v>45</v>
      </c>
      <c r="L3" s="19" t="s">
        <v>48</v>
      </c>
      <c r="M3" s="19" t="s">
        <v>44</v>
      </c>
      <c r="N3" s="28" t="s">
        <v>31</v>
      </c>
      <c r="O3" s="19" t="s">
        <v>32</v>
      </c>
      <c r="P3" s="19" t="s">
        <v>33</v>
      </c>
      <c r="Q3" s="28" t="s">
        <v>35</v>
      </c>
      <c r="R3" s="19" t="s">
        <v>36</v>
      </c>
      <c r="S3" s="19" t="s">
        <v>37</v>
      </c>
      <c r="T3" s="19" t="s">
        <v>38</v>
      </c>
      <c r="U3" s="19" t="s">
        <v>39</v>
      </c>
      <c r="V3" s="19" t="s">
        <v>40</v>
      </c>
      <c r="W3" s="19" t="s">
        <v>41</v>
      </c>
      <c r="X3" s="19" t="s">
        <v>42</v>
      </c>
      <c r="Y3" s="19" t="s">
        <v>43</v>
      </c>
      <c r="Z3" s="34" t="s">
        <v>22</v>
      </c>
      <c r="AA3" s="20" t="s">
        <v>23</v>
      </c>
      <c r="AB3" s="34" t="s">
        <v>12</v>
      </c>
      <c r="AC3" s="20" t="s">
        <v>13</v>
      </c>
      <c r="AD3" s="22" t="s">
        <v>14</v>
      </c>
      <c r="AE3" s="22" t="s">
        <v>15</v>
      </c>
      <c r="AF3" s="39" t="s">
        <v>16</v>
      </c>
      <c r="AG3" s="23" t="s">
        <v>17</v>
      </c>
      <c r="AH3" s="23" t="s">
        <v>18</v>
      </c>
      <c r="AI3" s="23" t="s">
        <v>19</v>
      </c>
      <c r="AJ3" s="23" t="s">
        <v>20</v>
      </c>
      <c r="AK3" s="23" t="s">
        <v>21</v>
      </c>
    </row>
    <row r="4" spans="1:37" s="6" customFormat="1">
      <c r="A4" s="24" t="s">
        <v>3</v>
      </c>
      <c r="B4" s="7">
        <v>42345</v>
      </c>
      <c r="C4" s="8" t="s">
        <v>4</v>
      </c>
      <c r="D4" s="5">
        <v>9.9</v>
      </c>
      <c r="E4" s="8">
        <v>943</v>
      </c>
      <c r="F4" s="8">
        <v>684.1</v>
      </c>
      <c r="G4" s="8">
        <v>7.65</v>
      </c>
      <c r="H4" s="8">
        <v>-99</v>
      </c>
      <c r="I4" s="29" t="s">
        <v>4</v>
      </c>
      <c r="J4" s="8" t="s">
        <v>4</v>
      </c>
      <c r="K4" s="5" t="s">
        <v>4</v>
      </c>
      <c r="L4" s="5" t="s">
        <v>4</v>
      </c>
      <c r="M4" s="5" t="s">
        <v>4</v>
      </c>
      <c r="N4" s="30">
        <v>310</v>
      </c>
      <c r="O4" s="5">
        <v>10.9</v>
      </c>
      <c r="P4" s="5"/>
      <c r="Q4" s="30">
        <v>37.700000000000003</v>
      </c>
      <c r="R4" s="5">
        <v>121</v>
      </c>
      <c r="S4" s="5">
        <v>27.3</v>
      </c>
      <c r="T4" s="5">
        <v>8.3000000000000007</v>
      </c>
      <c r="U4" s="5">
        <v>6.21</v>
      </c>
      <c r="V4" s="5">
        <v>0.19700000000000001</v>
      </c>
      <c r="W4" s="5">
        <v>4.3999999999999997E-2</v>
      </c>
      <c r="X4" s="5">
        <v>0.2</v>
      </c>
      <c r="Y4" s="5">
        <v>4.8000000000000001E-2</v>
      </c>
      <c r="Z4" s="35">
        <v>-125.7</v>
      </c>
      <c r="AA4" s="9">
        <v>-17.100000000000001</v>
      </c>
      <c r="AB4" s="29" t="s">
        <v>4</v>
      </c>
      <c r="AC4" s="8" t="s">
        <v>4</v>
      </c>
      <c r="AD4" s="8" t="s">
        <v>4</v>
      </c>
      <c r="AE4" s="8" t="s">
        <v>4</v>
      </c>
      <c r="AF4" s="29" t="s">
        <v>4</v>
      </c>
      <c r="AG4" s="8" t="s">
        <v>4</v>
      </c>
      <c r="AH4" s="8" t="s">
        <v>4</v>
      </c>
      <c r="AI4" s="8" t="s">
        <v>4</v>
      </c>
      <c r="AJ4" s="8" t="s">
        <v>4</v>
      </c>
      <c r="AK4" s="8" t="s">
        <v>4</v>
      </c>
    </row>
    <row r="5" spans="1:37" s="6" customFormat="1">
      <c r="A5" s="24" t="s">
        <v>3</v>
      </c>
      <c r="B5" s="7">
        <v>42492</v>
      </c>
      <c r="C5" s="8" t="s">
        <v>4</v>
      </c>
      <c r="D5" s="5">
        <v>10.9</v>
      </c>
      <c r="E5" s="8">
        <v>956.5</v>
      </c>
      <c r="F5" s="8">
        <v>684</v>
      </c>
      <c r="G5" s="8">
        <v>7.93</v>
      </c>
      <c r="H5" s="8">
        <v>-113</v>
      </c>
      <c r="I5" s="30">
        <v>0.5</v>
      </c>
      <c r="J5" s="5">
        <v>0.06</v>
      </c>
      <c r="K5" s="5">
        <v>2.2799999999999998</v>
      </c>
      <c r="L5" s="5">
        <v>8</v>
      </c>
      <c r="M5" s="5">
        <v>0.2</v>
      </c>
      <c r="N5" s="30">
        <v>355</v>
      </c>
      <c r="O5" s="5">
        <v>11.6</v>
      </c>
      <c r="P5" s="5">
        <v>0.5</v>
      </c>
      <c r="Q5" s="30">
        <v>36.700000000000003</v>
      </c>
      <c r="R5" s="5">
        <v>118</v>
      </c>
      <c r="S5" s="5">
        <v>26.9</v>
      </c>
      <c r="T5" s="5">
        <v>7.8</v>
      </c>
      <c r="U5" s="5">
        <v>5.13</v>
      </c>
      <c r="V5" s="5">
        <v>0.184</v>
      </c>
      <c r="W5" s="5">
        <v>4.2999999999999997E-2</v>
      </c>
      <c r="X5" s="5">
        <v>0.2</v>
      </c>
      <c r="Y5" s="5">
        <v>4.4999999999999998E-2</v>
      </c>
      <c r="Z5" s="36" t="s">
        <v>4</v>
      </c>
      <c r="AA5" s="27" t="s">
        <v>4</v>
      </c>
      <c r="AB5" s="29" t="s">
        <v>4</v>
      </c>
      <c r="AC5" s="8" t="s">
        <v>4</v>
      </c>
      <c r="AD5" s="8" t="s">
        <v>4</v>
      </c>
      <c r="AE5" s="8" t="s">
        <v>4</v>
      </c>
      <c r="AF5" s="29" t="s">
        <v>4</v>
      </c>
      <c r="AG5" s="8" t="s">
        <v>4</v>
      </c>
      <c r="AH5" s="8" t="s">
        <v>4</v>
      </c>
      <c r="AI5" s="8" t="s">
        <v>4</v>
      </c>
      <c r="AJ5" s="8" t="s">
        <v>4</v>
      </c>
      <c r="AK5" s="8" t="s">
        <v>4</v>
      </c>
    </row>
    <row r="6" spans="1:37" s="6" customFormat="1">
      <c r="A6" s="24" t="s">
        <v>3</v>
      </c>
      <c r="B6" s="7">
        <v>42508</v>
      </c>
      <c r="C6" s="8" t="s">
        <v>4</v>
      </c>
      <c r="D6" s="5">
        <v>9.9</v>
      </c>
      <c r="E6" s="8">
        <v>952.3</v>
      </c>
      <c r="F6" s="8">
        <v>687</v>
      </c>
      <c r="G6" s="8">
        <v>8.24</v>
      </c>
      <c r="H6" s="8">
        <v>-132</v>
      </c>
      <c r="I6" s="30">
        <v>0.2</v>
      </c>
      <c r="J6" s="5">
        <v>0.08</v>
      </c>
      <c r="K6" s="5">
        <v>2.6</v>
      </c>
      <c r="L6" s="5">
        <v>0</v>
      </c>
      <c r="M6" s="5">
        <v>5.3999999999999999E-2</v>
      </c>
      <c r="N6" s="30">
        <v>340</v>
      </c>
      <c r="O6" s="5">
        <v>11.4</v>
      </c>
      <c r="P6" s="5">
        <v>0.27</v>
      </c>
      <c r="Q6" s="30">
        <v>35.9</v>
      </c>
      <c r="R6" s="5">
        <v>115</v>
      </c>
      <c r="S6" s="5">
        <v>25.3</v>
      </c>
      <c r="T6" s="5">
        <v>7.7</v>
      </c>
      <c r="U6" s="5">
        <v>4.92</v>
      </c>
      <c r="V6" s="5">
        <v>0.17899999999999999</v>
      </c>
      <c r="W6" s="5">
        <v>4.2000000000000003E-2</v>
      </c>
      <c r="X6" s="5">
        <v>0.19</v>
      </c>
      <c r="Y6" s="5">
        <v>0.04</v>
      </c>
      <c r="Z6" s="37">
        <v>-123.87661699500914</v>
      </c>
      <c r="AA6" s="13">
        <v>-17.152393239718361</v>
      </c>
      <c r="AB6" s="29">
        <v>0.48599999999999999</v>
      </c>
      <c r="AC6" s="26">
        <f t="shared" ref="AC6:AC67" si="0">AB6/12</f>
        <v>4.0500000000000001E-2</v>
      </c>
      <c r="AD6" s="8" t="s">
        <v>4</v>
      </c>
      <c r="AE6" s="8" t="s">
        <v>4</v>
      </c>
      <c r="AF6" s="40">
        <v>534.91593072592002</v>
      </c>
      <c r="AG6" s="10">
        <v>0</v>
      </c>
      <c r="AH6" s="10">
        <v>0.79866035620740206</v>
      </c>
      <c r="AI6" s="10">
        <v>0.46502133181372413</v>
      </c>
      <c r="AJ6" s="10">
        <v>4.2808894694143215E-2</v>
      </c>
      <c r="AK6" s="10">
        <v>0.25019009986762575</v>
      </c>
    </row>
    <row r="7" spans="1:37" s="6" customFormat="1">
      <c r="A7" s="24" t="s">
        <v>3</v>
      </c>
      <c r="B7" s="7">
        <v>42562</v>
      </c>
      <c r="C7" s="5">
        <v>2933</v>
      </c>
      <c r="D7" s="5">
        <v>10.199999999999999</v>
      </c>
      <c r="E7" s="8">
        <v>950.2</v>
      </c>
      <c r="F7" s="8">
        <v>680.4</v>
      </c>
      <c r="G7" s="8">
        <v>7.62</v>
      </c>
      <c r="H7" s="8">
        <v>-42</v>
      </c>
      <c r="I7" s="30">
        <v>0.2</v>
      </c>
      <c r="J7" s="5">
        <v>0.09</v>
      </c>
      <c r="K7" s="5">
        <v>2.12</v>
      </c>
      <c r="L7" s="5">
        <v>0</v>
      </c>
      <c r="M7" s="5">
        <v>0.1</v>
      </c>
      <c r="N7" s="30">
        <v>312</v>
      </c>
      <c r="O7" s="5">
        <v>10.9</v>
      </c>
      <c r="P7" s="5">
        <v>0.47</v>
      </c>
      <c r="Q7" s="30">
        <v>37.799999999999997</v>
      </c>
      <c r="R7" s="5">
        <v>123</v>
      </c>
      <c r="S7" s="5">
        <v>27.2</v>
      </c>
      <c r="T7" s="5">
        <v>7.9</v>
      </c>
      <c r="U7" s="5">
        <v>5.0199999999999996</v>
      </c>
      <c r="V7" s="5">
        <v>0.17899999999999999</v>
      </c>
      <c r="W7" s="5">
        <v>4.1000000000000002E-2</v>
      </c>
      <c r="X7" s="5">
        <v>0.19</v>
      </c>
      <c r="Y7" s="5">
        <v>3.7999999999999999E-2</v>
      </c>
      <c r="Z7" s="37">
        <v>-123.83554244577333</v>
      </c>
      <c r="AA7" s="13">
        <v>-17.149916904470238</v>
      </c>
      <c r="AB7" s="29">
        <v>0.42</v>
      </c>
      <c r="AC7" s="26">
        <f t="shared" si="0"/>
        <v>3.4999999999999996E-2</v>
      </c>
      <c r="AD7" s="11">
        <v>4.0099087664581701</v>
      </c>
      <c r="AE7" s="11">
        <v>-9.9572422041779145</v>
      </c>
      <c r="AF7" s="40">
        <v>624.92819727590063</v>
      </c>
      <c r="AG7" s="10">
        <v>0</v>
      </c>
      <c r="AH7" s="10">
        <v>0.5126894906991678</v>
      </c>
      <c r="AI7" s="10">
        <v>3.8319221182255621E-2</v>
      </c>
      <c r="AJ7" s="10">
        <v>6.553896895397307E-2</v>
      </c>
      <c r="AK7" s="10">
        <v>3.5237934923260723E-2</v>
      </c>
    </row>
    <row r="8" spans="1:37" s="6" customFormat="1">
      <c r="A8" s="24" t="s">
        <v>3</v>
      </c>
      <c r="B8" s="7">
        <v>42633</v>
      </c>
      <c r="C8" s="12">
        <f>AVERAGE(2880, 2880, 2860)</f>
        <v>2873.3333333333335</v>
      </c>
      <c r="D8" s="5">
        <v>10.1</v>
      </c>
      <c r="E8" s="8">
        <v>937</v>
      </c>
      <c r="F8" s="8">
        <v>674.3</v>
      </c>
      <c r="G8" s="8">
        <v>6.66</v>
      </c>
      <c r="H8" s="8">
        <v>-59</v>
      </c>
      <c r="I8" s="30">
        <v>0.3</v>
      </c>
      <c r="J8" s="5">
        <v>0.08</v>
      </c>
      <c r="K8" s="5">
        <v>2.4900000000000002</v>
      </c>
      <c r="L8" s="5">
        <v>0</v>
      </c>
      <c r="M8" s="5">
        <v>0.11700000000000001</v>
      </c>
      <c r="N8" s="30">
        <v>302</v>
      </c>
      <c r="O8" s="5">
        <v>10.6</v>
      </c>
      <c r="P8" s="5">
        <v>0.32</v>
      </c>
      <c r="Q8" s="30">
        <v>37.200000000000003</v>
      </c>
      <c r="R8" s="5">
        <v>117</v>
      </c>
      <c r="S8" s="5">
        <v>27.2</v>
      </c>
      <c r="T8" s="5">
        <v>7.9</v>
      </c>
      <c r="U8" s="5">
        <v>4.67</v>
      </c>
      <c r="V8" s="5">
        <v>0.183</v>
      </c>
      <c r="W8" s="5">
        <v>4.2000000000000003E-2</v>
      </c>
      <c r="X8" s="5">
        <v>0.2</v>
      </c>
      <c r="Y8" s="5">
        <v>4.2999999999999997E-2</v>
      </c>
      <c r="Z8" s="36">
        <v>-119</v>
      </c>
      <c r="AA8" s="27">
        <v>-15.8</v>
      </c>
      <c r="AB8" s="29">
        <v>0.45</v>
      </c>
      <c r="AC8" s="26">
        <f t="shared" si="0"/>
        <v>3.7499999999999999E-2</v>
      </c>
      <c r="AD8" s="11">
        <v>4.1339450771548094</v>
      </c>
      <c r="AE8" s="11">
        <v>-10.254492946759447</v>
      </c>
      <c r="AF8" s="40">
        <v>388.34361282322249</v>
      </c>
      <c r="AG8" s="10">
        <v>0</v>
      </c>
      <c r="AH8" s="10">
        <v>0.20170364860611276</v>
      </c>
      <c r="AI8" s="10">
        <v>9.983370803382427E-2</v>
      </c>
      <c r="AJ8" s="10">
        <v>2.0271040598754966E-2</v>
      </c>
      <c r="AK8" s="10">
        <v>8.298619131143695E-3</v>
      </c>
    </row>
    <row r="9" spans="1:37" s="6" customFormat="1">
      <c r="A9" s="24" t="s">
        <v>3</v>
      </c>
      <c r="B9" s="7">
        <v>42713</v>
      </c>
      <c r="C9" s="5">
        <v>2800</v>
      </c>
      <c r="D9" s="5">
        <v>10</v>
      </c>
      <c r="E9" s="8">
        <v>956.1</v>
      </c>
      <c r="F9" s="8">
        <v>688.7</v>
      </c>
      <c r="G9" s="8">
        <v>7.37</v>
      </c>
      <c r="H9" s="8">
        <v>-96</v>
      </c>
      <c r="I9" s="30">
        <v>0.2</v>
      </c>
      <c r="J9" s="5">
        <v>7.0000000000000007E-2</v>
      </c>
      <c r="K9" s="5">
        <v>2.27</v>
      </c>
      <c r="L9" s="5">
        <v>0</v>
      </c>
      <c r="M9" s="5">
        <v>0</v>
      </c>
      <c r="N9" s="30">
        <v>297</v>
      </c>
      <c r="O9" s="5">
        <v>11.3</v>
      </c>
      <c r="P9" s="5">
        <v>0.4</v>
      </c>
      <c r="Q9" s="30">
        <v>34.700000000000003</v>
      </c>
      <c r="R9" s="5">
        <v>110</v>
      </c>
      <c r="S9" s="5">
        <v>25.2</v>
      </c>
      <c r="T9" s="5">
        <v>7.2</v>
      </c>
      <c r="U9" s="5">
        <v>4.6100000000000003</v>
      </c>
      <c r="V9" s="5">
        <v>0.16</v>
      </c>
      <c r="W9" s="5">
        <v>3.7999999999999999E-2</v>
      </c>
      <c r="X9" s="5">
        <v>0.18</v>
      </c>
      <c r="Y9" s="5">
        <v>3.5999999999999997E-2</v>
      </c>
      <c r="Z9" s="37">
        <v>-124.49404537999999</v>
      </c>
      <c r="AA9" s="13">
        <v>-16.621857200000001</v>
      </c>
      <c r="AB9" s="29">
        <v>0.4</v>
      </c>
      <c r="AC9" s="26">
        <f t="shared" si="0"/>
        <v>3.3333333333333333E-2</v>
      </c>
      <c r="AD9" s="11">
        <v>4.2199680204314873</v>
      </c>
      <c r="AE9" s="11">
        <v>-12.396954214160711</v>
      </c>
      <c r="AF9" s="29" t="s">
        <v>4</v>
      </c>
      <c r="AG9" s="8" t="s">
        <v>4</v>
      </c>
      <c r="AH9" s="8" t="s">
        <v>4</v>
      </c>
      <c r="AI9" s="8" t="s">
        <v>4</v>
      </c>
      <c r="AJ9" s="8" t="s">
        <v>4</v>
      </c>
      <c r="AK9" s="8" t="s">
        <v>4</v>
      </c>
    </row>
    <row r="10" spans="1:37" s="6" customFormat="1">
      <c r="A10" s="24" t="s">
        <v>3</v>
      </c>
      <c r="B10" s="7">
        <v>42781</v>
      </c>
      <c r="C10" s="5">
        <v>2787</v>
      </c>
      <c r="D10" s="5">
        <v>10</v>
      </c>
      <c r="E10" s="8">
        <v>949.1</v>
      </c>
      <c r="F10" s="8">
        <v>671.4</v>
      </c>
      <c r="G10" s="8">
        <v>7.52</v>
      </c>
      <c r="H10" s="8">
        <v>-120</v>
      </c>
      <c r="I10" s="30">
        <v>0.3</v>
      </c>
      <c r="J10" s="5">
        <v>0.06</v>
      </c>
      <c r="K10" s="5">
        <v>2.33</v>
      </c>
      <c r="L10" s="5">
        <v>0</v>
      </c>
      <c r="M10" s="5" t="s">
        <v>4</v>
      </c>
      <c r="N10" s="32">
        <v>325</v>
      </c>
      <c r="O10" s="6">
        <v>11.2</v>
      </c>
      <c r="P10" s="6">
        <v>0.44</v>
      </c>
      <c r="Q10" s="32">
        <v>37.799999999999997</v>
      </c>
      <c r="R10" s="6">
        <v>118</v>
      </c>
      <c r="S10" s="6">
        <v>28</v>
      </c>
      <c r="T10" s="6">
        <v>7.9</v>
      </c>
      <c r="U10" s="6">
        <v>4.92</v>
      </c>
      <c r="V10" s="6">
        <v>0.17499999999999999</v>
      </c>
      <c r="W10" s="6">
        <v>3.7999999999999999E-2</v>
      </c>
      <c r="X10" s="6">
        <v>0.18</v>
      </c>
      <c r="Y10" s="6">
        <v>4.4999999999999998E-2</v>
      </c>
      <c r="Z10" s="37">
        <v>-124.04979602</v>
      </c>
      <c r="AA10" s="13">
        <v>-16.673591300000002</v>
      </c>
      <c r="AB10" s="29">
        <v>0.42599999999999999</v>
      </c>
      <c r="AC10" s="26">
        <f t="shared" si="0"/>
        <v>3.5499999999999997E-2</v>
      </c>
      <c r="AD10" s="11">
        <v>4.3004482116887948</v>
      </c>
      <c r="AE10" s="11">
        <v>-11.634954310437331</v>
      </c>
      <c r="AF10" s="40">
        <v>487.88777701485066</v>
      </c>
      <c r="AG10" s="10">
        <v>0</v>
      </c>
      <c r="AH10" s="10">
        <v>0.45316977642216572</v>
      </c>
      <c r="AI10" s="10">
        <v>0.20643987467869648</v>
      </c>
      <c r="AJ10" s="10">
        <v>3.979780744581897E-2</v>
      </c>
      <c r="AK10" s="10">
        <v>0.26327402429893476</v>
      </c>
    </row>
    <row r="11" spans="1:37" s="6" customFormat="1">
      <c r="A11" s="24" t="s">
        <v>3</v>
      </c>
      <c r="B11" s="7">
        <v>42864</v>
      </c>
      <c r="C11" s="12">
        <f>AVERAGE(3000,3000,3000)</f>
        <v>3000</v>
      </c>
      <c r="D11" s="5">
        <v>10.5</v>
      </c>
      <c r="E11" s="8">
        <v>1052</v>
      </c>
      <c r="F11" s="8">
        <v>758.5</v>
      </c>
      <c r="G11" s="8">
        <v>6.49</v>
      </c>
      <c r="H11" s="8">
        <v>-47</v>
      </c>
      <c r="I11" s="30">
        <v>0.1</v>
      </c>
      <c r="J11" s="5">
        <v>0.05</v>
      </c>
      <c r="K11" s="5">
        <v>1.6</v>
      </c>
      <c r="L11" s="5">
        <v>2</v>
      </c>
      <c r="M11" s="5">
        <v>1.9E-2</v>
      </c>
      <c r="N11" s="30">
        <v>386</v>
      </c>
      <c r="O11" s="5">
        <v>12.8</v>
      </c>
      <c r="P11" s="5">
        <v>0.74</v>
      </c>
      <c r="Q11" s="30">
        <v>40.9</v>
      </c>
      <c r="R11" s="5">
        <v>134</v>
      </c>
      <c r="S11" s="5">
        <v>30.7</v>
      </c>
      <c r="T11" s="5">
        <v>7.8</v>
      </c>
      <c r="U11" s="5">
        <v>7</v>
      </c>
      <c r="V11" s="5">
        <v>0.23599999999999999</v>
      </c>
      <c r="W11" s="5">
        <v>4.2000000000000003E-2</v>
      </c>
      <c r="X11" s="5">
        <v>0.26</v>
      </c>
      <c r="Y11" s="5">
        <v>4.8000000000000001E-2</v>
      </c>
      <c r="Z11" s="37">
        <v>-122.84713771999998</v>
      </c>
      <c r="AA11" s="13">
        <v>-16.734786499999998</v>
      </c>
      <c r="AB11" s="29">
        <v>0.40300000000000002</v>
      </c>
      <c r="AC11" s="26">
        <f t="shared" si="0"/>
        <v>3.3583333333333333E-2</v>
      </c>
      <c r="AD11" s="14">
        <v>4.1500000000000004</v>
      </c>
      <c r="AE11" s="14">
        <v>-11.285</v>
      </c>
      <c r="AF11" s="29" t="s">
        <v>4</v>
      </c>
      <c r="AG11" s="8" t="s">
        <v>4</v>
      </c>
      <c r="AH11" s="8" t="s">
        <v>4</v>
      </c>
      <c r="AI11" s="8" t="s">
        <v>4</v>
      </c>
      <c r="AJ11" s="8" t="s">
        <v>4</v>
      </c>
      <c r="AK11" s="8" t="s">
        <v>4</v>
      </c>
    </row>
    <row r="12" spans="1:37" s="6" customFormat="1">
      <c r="A12" s="25" t="s">
        <v>3</v>
      </c>
      <c r="B12" s="7">
        <v>42978</v>
      </c>
      <c r="C12" s="5">
        <v>2800</v>
      </c>
      <c r="D12" s="5">
        <v>10.1</v>
      </c>
      <c r="E12" s="8">
        <v>972.8</v>
      </c>
      <c r="F12" s="8">
        <v>700.2</v>
      </c>
      <c r="G12" s="8">
        <v>7.75</v>
      </c>
      <c r="H12" s="8">
        <v>-93</v>
      </c>
      <c r="I12" s="30">
        <v>0.3</v>
      </c>
      <c r="J12" s="5">
        <v>0.05</v>
      </c>
      <c r="K12" s="5">
        <v>1.91</v>
      </c>
      <c r="L12" s="5">
        <v>2</v>
      </c>
      <c r="M12" s="5">
        <v>3.5000000000000003E-2</v>
      </c>
      <c r="N12" s="32">
        <v>323</v>
      </c>
      <c r="O12" s="6">
        <v>12.5</v>
      </c>
      <c r="P12" s="6">
        <v>0.5</v>
      </c>
      <c r="Q12" s="32">
        <v>38.700000000000003</v>
      </c>
      <c r="R12" s="6">
        <v>120</v>
      </c>
      <c r="S12" s="6">
        <v>28.4</v>
      </c>
      <c r="T12" s="6">
        <v>8</v>
      </c>
      <c r="U12" s="6">
        <v>4.92</v>
      </c>
      <c r="V12" s="6">
        <v>0.218</v>
      </c>
      <c r="W12" s="6">
        <v>4.2000000000000003E-2</v>
      </c>
      <c r="X12" s="6">
        <v>0.24</v>
      </c>
      <c r="Y12" s="6">
        <v>4.1000000000000002E-2</v>
      </c>
      <c r="Z12" s="37">
        <v>-123.52796335371659</v>
      </c>
      <c r="AA12" s="13">
        <v>-16.969367419969799</v>
      </c>
      <c r="AB12" s="29">
        <v>0.435</v>
      </c>
      <c r="AC12" s="26">
        <f t="shared" si="0"/>
        <v>3.6249999999999998E-2</v>
      </c>
      <c r="AD12" s="5">
        <v>4.4000000000000004</v>
      </c>
      <c r="AE12" s="5">
        <v>-11.994999999999999</v>
      </c>
      <c r="AF12" s="41">
        <v>542.93706753129686</v>
      </c>
      <c r="AG12" s="15">
        <v>0</v>
      </c>
      <c r="AH12" s="15">
        <v>0.31623932301848523</v>
      </c>
      <c r="AI12" s="15">
        <v>0.1723571363893808</v>
      </c>
      <c r="AJ12" s="15">
        <v>1.7820126890972052E-2</v>
      </c>
      <c r="AK12" s="15">
        <v>3.3027077524498287E-2</v>
      </c>
    </row>
    <row r="13" spans="1:37" s="6" customFormat="1">
      <c r="A13" s="25" t="s">
        <v>3</v>
      </c>
      <c r="B13" s="7">
        <v>43069</v>
      </c>
      <c r="C13" s="5">
        <v>516.6</v>
      </c>
      <c r="D13" s="5">
        <v>10.3</v>
      </c>
      <c r="E13" s="8">
        <v>993.4</v>
      </c>
      <c r="F13" s="8">
        <v>715.4</v>
      </c>
      <c r="G13" s="8">
        <v>7.35</v>
      </c>
      <c r="H13" s="8">
        <v>-94</v>
      </c>
      <c r="I13" s="30">
        <v>0.3</v>
      </c>
      <c r="J13" s="5">
        <v>7.0000000000000007E-2</v>
      </c>
      <c r="K13" s="5">
        <v>4.0599999999999996</v>
      </c>
      <c r="L13" s="5">
        <v>1</v>
      </c>
      <c r="M13" s="5">
        <v>2.5000000000000001E-2</v>
      </c>
      <c r="N13" s="32">
        <v>330</v>
      </c>
      <c r="O13" s="6">
        <v>10.3</v>
      </c>
      <c r="P13" s="6">
        <v>0.28999999999999998</v>
      </c>
      <c r="Q13" s="32">
        <v>39.9</v>
      </c>
      <c r="R13" s="6">
        <v>127</v>
      </c>
      <c r="S13" s="6">
        <v>29.9</v>
      </c>
      <c r="T13" s="6">
        <v>8</v>
      </c>
      <c r="U13" s="6">
        <v>5.42</v>
      </c>
      <c r="V13" s="6">
        <v>0.23499999999999999</v>
      </c>
      <c r="W13" s="6">
        <v>3.9E-2</v>
      </c>
      <c r="X13" s="6">
        <v>0.26</v>
      </c>
      <c r="Y13" s="6">
        <v>4.4999999999999998E-2</v>
      </c>
      <c r="Z13" s="37">
        <v>-123.92339181089552</v>
      </c>
      <c r="AA13" s="13">
        <v>-17.130646727848841</v>
      </c>
      <c r="AB13" s="29">
        <v>0.39</v>
      </c>
      <c r="AC13" s="26">
        <f t="shared" si="0"/>
        <v>3.2500000000000001E-2</v>
      </c>
      <c r="AD13" s="11">
        <v>4.25</v>
      </c>
      <c r="AE13" s="11">
        <v>-11.835000000000001</v>
      </c>
      <c r="AF13" s="41">
        <v>533.61573185225689</v>
      </c>
      <c r="AG13" s="15">
        <v>0</v>
      </c>
      <c r="AH13" s="15">
        <v>0.61780418737844844</v>
      </c>
      <c r="AI13" s="15">
        <v>0.19740102326572043</v>
      </c>
      <c r="AJ13" s="15">
        <v>4.946911486847428E-2</v>
      </c>
      <c r="AK13" s="15">
        <v>0.12179154751717836</v>
      </c>
    </row>
    <row r="14" spans="1:37" s="6" customFormat="1">
      <c r="A14" s="24" t="s">
        <v>5</v>
      </c>
      <c r="B14" s="7">
        <v>42345</v>
      </c>
      <c r="C14" s="8" t="s">
        <v>4</v>
      </c>
      <c r="D14" s="5">
        <v>12.7</v>
      </c>
      <c r="E14" s="8">
        <v>623.6</v>
      </c>
      <c r="F14" s="8">
        <v>440.9</v>
      </c>
      <c r="G14" s="8">
        <v>8.26</v>
      </c>
      <c r="H14" s="8">
        <v>-192</v>
      </c>
      <c r="I14" s="29" t="s">
        <v>4</v>
      </c>
      <c r="J14" s="8" t="s">
        <v>4</v>
      </c>
      <c r="K14" s="5" t="s">
        <v>4</v>
      </c>
      <c r="L14" s="5" t="s">
        <v>4</v>
      </c>
      <c r="M14" s="5" t="s">
        <v>4</v>
      </c>
      <c r="N14" s="30">
        <v>87.4</v>
      </c>
      <c r="O14" s="5">
        <v>16.399999999999999</v>
      </c>
      <c r="P14" s="5">
        <v>0.79</v>
      </c>
      <c r="Q14" s="30">
        <v>29.3</v>
      </c>
      <c r="R14" s="5">
        <v>46.5</v>
      </c>
      <c r="S14" s="5">
        <v>39</v>
      </c>
      <c r="T14" s="5">
        <v>5.0999999999999996</v>
      </c>
      <c r="U14" s="5">
        <v>0.42</v>
      </c>
      <c r="V14" s="5">
        <v>4.8000000000000001E-2</v>
      </c>
      <c r="W14" s="5">
        <v>0.13300000000000001</v>
      </c>
      <c r="X14" s="5">
        <v>7.0000000000000007E-2</v>
      </c>
      <c r="Y14" s="5">
        <v>0.04</v>
      </c>
      <c r="Z14" s="35">
        <v>-129.19999999999999</v>
      </c>
      <c r="AA14" s="9">
        <v>-17.600000000000001</v>
      </c>
      <c r="AB14" s="29" t="s">
        <v>4</v>
      </c>
      <c r="AC14" s="26" t="s">
        <v>4</v>
      </c>
      <c r="AD14" s="8" t="s">
        <v>4</v>
      </c>
      <c r="AE14" s="8" t="s">
        <v>4</v>
      </c>
      <c r="AF14" s="29" t="s">
        <v>4</v>
      </c>
      <c r="AG14" s="8" t="s">
        <v>4</v>
      </c>
      <c r="AH14" s="8" t="s">
        <v>4</v>
      </c>
      <c r="AI14" s="8" t="s">
        <v>4</v>
      </c>
      <c r="AJ14" s="8" t="s">
        <v>4</v>
      </c>
      <c r="AK14" s="8" t="s">
        <v>4</v>
      </c>
    </row>
    <row r="15" spans="1:37" s="6" customFormat="1">
      <c r="A15" s="24" t="s">
        <v>5</v>
      </c>
      <c r="B15" s="7">
        <v>42492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30">
        <v>0.5</v>
      </c>
      <c r="J15" s="5">
        <v>0</v>
      </c>
      <c r="K15" s="5">
        <v>0.28000000000000003</v>
      </c>
      <c r="L15" s="5">
        <v>62</v>
      </c>
      <c r="M15" s="5">
        <v>12</v>
      </c>
      <c r="N15" s="30">
        <v>79.599999999999994</v>
      </c>
      <c r="O15" s="5">
        <v>16.100000000000001</v>
      </c>
      <c r="P15" s="5">
        <v>0.77</v>
      </c>
      <c r="Q15" s="30">
        <v>28</v>
      </c>
      <c r="R15" s="5">
        <v>44.1</v>
      </c>
      <c r="S15" s="5">
        <v>36.9</v>
      </c>
      <c r="T15" s="5">
        <v>4.8</v>
      </c>
      <c r="U15" s="5">
        <v>0.3</v>
      </c>
      <c r="V15" s="5">
        <v>4.4999999999999998E-2</v>
      </c>
      <c r="W15" s="5">
        <v>0.13600000000000001</v>
      </c>
      <c r="X15" s="5">
        <v>7.0000000000000007E-2</v>
      </c>
      <c r="Y15" s="5">
        <v>3.7999999999999999E-2</v>
      </c>
      <c r="Z15" s="36" t="s">
        <v>4</v>
      </c>
      <c r="AA15" s="27" t="s">
        <v>4</v>
      </c>
      <c r="AB15" s="29">
        <v>0.47499999999999998</v>
      </c>
      <c r="AC15" s="26">
        <f t="shared" si="0"/>
        <v>3.9583333333333331E-2</v>
      </c>
      <c r="AD15" s="8" t="s">
        <v>4</v>
      </c>
      <c r="AE15" s="8" t="s">
        <v>4</v>
      </c>
      <c r="AF15" s="29" t="s">
        <v>4</v>
      </c>
      <c r="AG15" s="8" t="s">
        <v>4</v>
      </c>
      <c r="AH15" s="8" t="s">
        <v>4</v>
      </c>
      <c r="AI15" s="8" t="s">
        <v>4</v>
      </c>
      <c r="AJ15" s="8" t="s">
        <v>4</v>
      </c>
      <c r="AK15" s="8" t="s">
        <v>4</v>
      </c>
    </row>
    <row r="16" spans="1:37" s="6" customFormat="1">
      <c r="A16" s="24" t="s">
        <v>5</v>
      </c>
      <c r="B16" s="7">
        <v>42508</v>
      </c>
      <c r="C16" s="5">
        <v>250</v>
      </c>
      <c r="D16" s="5">
        <v>12.6</v>
      </c>
      <c r="E16" s="8">
        <v>605.1</v>
      </c>
      <c r="F16" s="8">
        <v>427.5</v>
      </c>
      <c r="G16" s="8">
        <v>7.94</v>
      </c>
      <c r="H16" s="8">
        <v>-101</v>
      </c>
      <c r="I16" s="30">
        <v>0.1</v>
      </c>
      <c r="J16" s="5">
        <v>0.02</v>
      </c>
      <c r="K16" s="5">
        <v>0.28999999999999998</v>
      </c>
      <c r="L16" s="5">
        <v>7</v>
      </c>
      <c r="M16" s="5">
        <v>0.30399999999999999</v>
      </c>
      <c r="N16" s="29">
        <v>80.900000000000006</v>
      </c>
      <c r="O16" s="8">
        <v>16</v>
      </c>
      <c r="P16" s="8">
        <v>0.77</v>
      </c>
      <c r="Q16" s="29">
        <v>27.6</v>
      </c>
      <c r="R16" s="8">
        <v>43.8</v>
      </c>
      <c r="S16" s="8">
        <v>36</v>
      </c>
      <c r="T16" s="8">
        <v>4.8</v>
      </c>
      <c r="U16" s="8">
        <v>0.32</v>
      </c>
      <c r="V16" s="8">
        <v>4.2000000000000003E-2</v>
      </c>
      <c r="W16" s="8">
        <v>0.13300000000000001</v>
      </c>
      <c r="X16" s="8">
        <v>0.06</v>
      </c>
      <c r="Y16" s="8">
        <v>3.4000000000000002E-2</v>
      </c>
      <c r="Z16" s="37">
        <v>-127.40725006643332</v>
      </c>
      <c r="AA16" s="13">
        <v>-17.592838975999427</v>
      </c>
      <c r="AB16" s="29">
        <v>0.52100000000000002</v>
      </c>
      <c r="AC16" s="26">
        <f t="shared" si="0"/>
        <v>4.3416666666666666E-2</v>
      </c>
      <c r="AD16" s="8" t="s">
        <v>4</v>
      </c>
      <c r="AE16" s="8" t="s">
        <v>4</v>
      </c>
      <c r="AF16" s="40">
        <v>422.49255400698058</v>
      </c>
      <c r="AG16" s="10">
        <v>0</v>
      </c>
      <c r="AH16" s="10">
        <v>0.28198849172253415</v>
      </c>
      <c r="AI16" s="10">
        <v>0.18818845846508983</v>
      </c>
      <c r="AJ16" s="10">
        <v>1.0211716969125989E-2</v>
      </c>
      <c r="AK16" s="10">
        <v>0.10726022520117676</v>
      </c>
    </row>
    <row r="17" spans="1:37" s="6" customFormat="1">
      <c r="A17" s="24" t="s">
        <v>5</v>
      </c>
      <c r="B17" s="7">
        <v>42562</v>
      </c>
      <c r="C17" s="5">
        <v>295</v>
      </c>
      <c r="D17" s="5">
        <v>12.5</v>
      </c>
      <c r="E17" s="8">
        <v>618.5</v>
      </c>
      <c r="F17" s="8">
        <v>436.7</v>
      </c>
      <c r="G17" s="8">
        <v>8.1199999999999992</v>
      </c>
      <c r="H17" s="8">
        <v>-150</v>
      </c>
      <c r="I17" s="30">
        <v>0.2</v>
      </c>
      <c r="J17" s="5">
        <v>0.02</v>
      </c>
      <c r="K17" s="5">
        <v>0.31</v>
      </c>
      <c r="L17" s="5">
        <v>16</v>
      </c>
      <c r="M17" s="5">
        <v>0.215</v>
      </c>
      <c r="N17" s="29">
        <v>84.5</v>
      </c>
      <c r="O17" s="8">
        <v>16.100000000000001</v>
      </c>
      <c r="P17" s="8">
        <v>0.81</v>
      </c>
      <c r="Q17" s="29">
        <v>29.9</v>
      </c>
      <c r="R17" s="8">
        <v>48.2</v>
      </c>
      <c r="S17" s="8">
        <v>39.799999999999997</v>
      </c>
      <c r="T17" s="8">
        <v>4.9000000000000004</v>
      </c>
      <c r="U17" s="8">
        <v>0.4</v>
      </c>
      <c r="V17" s="8">
        <v>4.3999999999999997E-2</v>
      </c>
      <c r="W17" s="8">
        <v>0.13100000000000001</v>
      </c>
      <c r="X17" s="8">
        <v>0.06</v>
      </c>
      <c r="Y17" s="8">
        <v>3.3000000000000002E-2</v>
      </c>
      <c r="Z17" s="37">
        <v>-127.65699504836903</v>
      </c>
      <c r="AA17" s="13">
        <v>-17.660986155986489</v>
      </c>
      <c r="AB17" s="29">
        <v>0.42199999999999999</v>
      </c>
      <c r="AC17" s="26">
        <f t="shared" si="0"/>
        <v>3.5166666666666666E-2</v>
      </c>
      <c r="AD17" s="11">
        <v>4.798496348710847</v>
      </c>
      <c r="AE17" s="11">
        <v>-9.7255679833042876</v>
      </c>
      <c r="AF17" s="40">
        <v>476.19437960519895</v>
      </c>
      <c r="AG17" s="10">
        <v>0</v>
      </c>
      <c r="AH17" s="10">
        <v>0.42892196390439152</v>
      </c>
      <c r="AI17" s="10">
        <v>5.2455400171188091E-2</v>
      </c>
      <c r="AJ17" s="10">
        <v>1.6702375437820233E-2</v>
      </c>
      <c r="AK17" s="10">
        <v>3.9206451375818373E-2</v>
      </c>
    </row>
    <row r="18" spans="1:37" s="6" customFormat="1">
      <c r="A18" s="24" t="s">
        <v>5</v>
      </c>
      <c r="B18" s="7">
        <v>42633</v>
      </c>
      <c r="C18" s="5">
        <v>320</v>
      </c>
      <c r="D18" s="5">
        <v>12.4</v>
      </c>
      <c r="E18" s="8">
        <v>616.9</v>
      </c>
      <c r="F18" s="8">
        <v>435.5</v>
      </c>
      <c r="G18" s="8">
        <v>7.5</v>
      </c>
      <c r="H18" s="8">
        <v>-98</v>
      </c>
      <c r="I18" s="30">
        <v>0</v>
      </c>
      <c r="J18" s="5">
        <v>0.02</v>
      </c>
      <c r="K18" s="5">
        <v>0.25</v>
      </c>
      <c r="L18" s="5">
        <v>32</v>
      </c>
      <c r="M18" s="5">
        <v>0.27600000000000002</v>
      </c>
      <c r="N18" s="29">
        <v>82.3</v>
      </c>
      <c r="O18" s="8">
        <v>16</v>
      </c>
      <c r="P18" s="8">
        <v>0.82</v>
      </c>
      <c r="Q18" s="29">
        <v>28.9</v>
      </c>
      <c r="R18" s="8">
        <v>46</v>
      </c>
      <c r="S18" s="8">
        <v>38.9</v>
      </c>
      <c r="T18" s="8">
        <v>4.9000000000000004</v>
      </c>
      <c r="U18" s="8">
        <v>0.36</v>
      </c>
      <c r="V18" s="8">
        <v>5.1999999999999998E-2</v>
      </c>
      <c r="W18" s="8">
        <v>0.13100000000000001</v>
      </c>
      <c r="X18" s="8">
        <v>7.0000000000000007E-2</v>
      </c>
      <c r="Y18" s="8">
        <v>3.9E-2</v>
      </c>
      <c r="Z18" s="36">
        <v>-126</v>
      </c>
      <c r="AA18" s="27">
        <v>-17.100000000000001</v>
      </c>
      <c r="AB18" s="29">
        <v>0.41199999999999998</v>
      </c>
      <c r="AC18" s="26">
        <f t="shared" si="0"/>
        <v>3.4333333333333334E-2</v>
      </c>
      <c r="AD18" s="11">
        <v>4.9336808742134721</v>
      </c>
      <c r="AE18" s="11">
        <v>-9.5255208875714033</v>
      </c>
      <c r="AF18" s="40">
        <v>329.70036042944906</v>
      </c>
      <c r="AG18" s="10">
        <v>0</v>
      </c>
      <c r="AH18" s="10">
        <v>0.20668378105066015</v>
      </c>
      <c r="AI18" s="10">
        <v>0.42233317154876854</v>
      </c>
      <c r="AJ18" s="10">
        <v>1.1157733972579437E-2</v>
      </c>
      <c r="AK18" s="10">
        <v>0.31606464767049042</v>
      </c>
    </row>
    <row r="19" spans="1:37" s="6" customFormat="1">
      <c r="A19" s="24" t="s">
        <v>5</v>
      </c>
      <c r="B19" s="7">
        <v>42713</v>
      </c>
      <c r="C19" s="5">
        <v>300</v>
      </c>
      <c r="D19" s="5">
        <v>12.5</v>
      </c>
      <c r="E19" s="8">
        <v>626.5</v>
      </c>
      <c r="F19" s="8">
        <v>443.5</v>
      </c>
      <c r="G19" s="8">
        <v>7.72</v>
      </c>
      <c r="H19" s="8">
        <v>-93</v>
      </c>
      <c r="I19" s="30">
        <v>0.1</v>
      </c>
      <c r="J19" s="5">
        <v>0.03</v>
      </c>
      <c r="K19" s="5">
        <v>0.31</v>
      </c>
      <c r="L19" s="5">
        <v>29</v>
      </c>
      <c r="M19" s="5">
        <v>0.54</v>
      </c>
      <c r="N19" s="29">
        <v>80.3</v>
      </c>
      <c r="O19" s="8">
        <v>16.100000000000001</v>
      </c>
      <c r="P19" s="8">
        <v>0.8</v>
      </c>
      <c r="Q19" s="29">
        <v>27.2</v>
      </c>
      <c r="R19" s="8">
        <v>43.7</v>
      </c>
      <c r="S19" s="8">
        <v>37.200000000000003</v>
      </c>
      <c r="T19" s="8">
        <v>4.5999999999999996</v>
      </c>
      <c r="U19" s="8">
        <v>0.26</v>
      </c>
      <c r="V19" s="8">
        <v>4.2999999999999997E-2</v>
      </c>
      <c r="W19" s="8">
        <v>0.12</v>
      </c>
      <c r="X19" s="8">
        <v>7.0000000000000007E-2</v>
      </c>
      <c r="Y19" s="8">
        <v>3.1E-2</v>
      </c>
      <c r="Z19" s="37">
        <v>-127.62530017999998</v>
      </c>
      <c r="AA19" s="13">
        <v>-17.108801900000003</v>
      </c>
      <c r="AB19" s="29">
        <v>0.38700000000000001</v>
      </c>
      <c r="AC19" s="26">
        <f t="shared" si="0"/>
        <v>3.2250000000000001E-2</v>
      </c>
      <c r="AD19" s="11">
        <v>4.837125381381898</v>
      </c>
      <c r="AE19" s="11">
        <v>-10.220543550192284</v>
      </c>
      <c r="AF19" s="40">
        <v>383.80112807802186</v>
      </c>
      <c r="AG19" s="10">
        <v>0</v>
      </c>
      <c r="AH19" s="10">
        <v>0.31255000803835847</v>
      </c>
      <c r="AI19" s="10">
        <v>9.1952721804592699E-2</v>
      </c>
      <c r="AJ19" s="10">
        <v>1.7219207395181083E-2</v>
      </c>
      <c r="AK19" s="10">
        <v>9.0092763865521161E-2</v>
      </c>
    </row>
    <row r="20" spans="1:37" s="6" customFormat="1">
      <c r="A20" s="24" t="s">
        <v>5</v>
      </c>
      <c r="B20" s="7">
        <v>42781</v>
      </c>
      <c r="C20" s="5">
        <v>300</v>
      </c>
      <c r="D20" s="5">
        <v>12.5</v>
      </c>
      <c r="E20" s="8">
        <v>630.29999999999995</v>
      </c>
      <c r="F20" s="8">
        <v>444.8</v>
      </c>
      <c r="G20" s="8">
        <v>7.67</v>
      </c>
      <c r="H20" s="8">
        <v>-97</v>
      </c>
      <c r="I20" s="30">
        <v>0.2</v>
      </c>
      <c r="J20" s="5">
        <v>0.02</v>
      </c>
      <c r="K20" s="5">
        <v>0.32</v>
      </c>
      <c r="L20" s="5">
        <v>16</v>
      </c>
      <c r="M20" s="5">
        <v>0.56100000000000005</v>
      </c>
      <c r="N20" s="33">
        <v>91.2</v>
      </c>
      <c r="O20" s="16">
        <v>17</v>
      </c>
      <c r="P20" s="16">
        <v>0.84</v>
      </c>
      <c r="Q20" s="33">
        <v>29.9</v>
      </c>
      <c r="R20" s="16">
        <v>47.1</v>
      </c>
      <c r="S20" s="16">
        <v>40.1</v>
      </c>
      <c r="T20" s="16">
        <v>5</v>
      </c>
      <c r="U20" s="16">
        <v>0.35</v>
      </c>
      <c r="V20" s="16">
        <v>5.1999999999999998E-2</v>
      </c>
      <c r="W20" s="16">
        <v>0.125</v>
      </c>
      <c r="X20" s="16">
        <v>0.06</v>
      </c>
      <c r="Y20" s="16">
        <v>3.9E-2</v>
      </c>
      <c r="Z20" s="37">
        <v>-127.26067652</v>
      </c>
      <c r="AA20" s="13">
        <v>-17.187107600000001</v>
      </c>
      <c r="AB20" s="29">
        <v>0.41699999999999998</v>
      </c>
      <c r="AC20" s="26">
        <f t="shared" si="0"/>
        <v>3.4749999999999996E-2</v>
      </c>
      <c r="AD20" s="11">
        <v>4.0208972243172267</v>
      </c>
      <c r="AE20" s="11">
        <v>-10.741504692365487</v>
      </c>
      <c r="AF20" s="40">
        <v>444.24216472378117</v>
      </c>
      <c r="AG20" s="10">
        <v>0</v>
      </c>
      <c r="AH20" s="10">
        <v>0.28937484895015197</v>
      </c>
      <c r="AI20" s="10">
        <v>0.21437643632329104</v>
      </c>
      <c r="AJ20" s="10">
        <v>1.6743204259804224E-2</v>
      </c>
      <c r="AK20" s="10">
        <v>0.22689349657029223</v>
      </c>
    </row>
    <row r="21" spans="1:37" s="6" customFormat="1">
      <c r="A21" s="24" t="s">
        <v>5</v>
      </c>
      <c r="B21" s="7">
        <v>42864</v>
      </c>
      <c r="C21" s="12">
        <f>AVERAGE(600,600,600)</f>
        <v>600</v>
      </c>
      <c r="D21" s="5">
        <v>12.5</v>
      </c>
      <c r="E21" s="8">
        <v>608.20000000000005</v>
      </c>
      <c r="F21" s="8">
        <v>429.6</v>
      </c>
      <c r="G21" s="8">
        <v>7.27</v>
      </c>
      <c r="H21" s="8">
        <v>-93</v>
      </c>
      <c r="I21" s="30">
        <v>0.3</v>
      </c>
      <c r="J21" s="5">
        <v>0.01</v>
      </c>
      <c r="K21" s="5">
        <v>0.3</v>
      </c>
      <c r="L21" s="5">
        <v>12</v>
      </c>
      <c r="M21" s="5">
        <v>0.47499999999999998</v>
      </c>
      <c r="N21" s="29">
        <v>83.8</v>
      </c>
      <c r="O21" s="8">
        <v>16.7</v>
      </c>
      <c r="P21" s="8">
        <v>0.86</v>
      </c>
      <c r="Q21" s="29">
        <v>29.3</v>
      </c>
      <c r="R21" s="8">
        <v>45.8</v>
      </c>
      <c r="S21" s="8">
        <v>38.700000000000003</v>
      </c>
      <c r="T21" s="8">
        <v>4.9000000000000004</v>
      </c>
      <c r="U21" s="8">
        <v>0.34</v>
      </c>
      <c r="V21" s="8">
        <v>4.9000000000000002E-2</v>
      </c>
      <c r="W21" s="8">
        <v>0.13600000000000001</v>
      </c>
      <c r="X21" s="8">
        <v>7.0000000000000007E-2</v>
      </c>
      <c r="Y21" s="8">
        <v>3.6999999999999998E-2</v>
      </c>
      <c r="Z21" s="37">
        <v>-126.65200525999998</v>
      </c>
      <c r="AA21" s="13">
        <v>-17.182477700000003</v>
      </c>
      <c r="AB21" s="29">
        <v>0.38800000000000001</v>
      </c>
      <c r="AC21" s="26">
        <f t="shared" si="0"/>
        <v>3.2333333333333332E-2</v>
      </c>
      <c r="AD21" s="14">
        <v>4.8049999999999997</v>
      </c>
      <c r="AE21" s="14">
        <v>-10.475</v>
      </c>
      <c r="AF21" s="40">
        <v>365.78146071737376</v>
      </c>
      <c r="AG21" s="10">
        <v>0</v>
      </c>
      <c r="AH21" s="10">
        <v>0.4036455413739089</v>
      </c>
      <c r="AI21" s="10">
        <v>4.2600388769445163E-2</v>
      </c>
      <c r="AJ21" s="10">
        <v>2.0610138135691541E-2</v>
      </c>
      <c r="AK21" s="10">
        <v>6.145695642215171E-2</v>
      </c>
    </row>
    <row r="22" spans="1:37" s="6" customFormat="1">
      <c r="A22" s="25" t="s">
        <v>5</v>
      </c>
      <c r="B22" s="7">
        <v>42979</v>
      </c>
      <c r="C22" s="12">
        <v>300</v>
      </c>
      <c r="D22" s="5">
        <v>12.5</v>
      </c>
      <c r="E22" s="8">
        <v>622.20000000000005</v>
      </c>
      <c r="F22" s="8">
        <v>439.4</v>
      </c>
      <c r="G22" s="8">
        <v>7.84</v>
      </c>
      <c r="H22" s="8">
        <v>-151</v>
      </c>
      <c r="I22" s="30">
        <v>0.4</v>
      </c>
      <c r="J22" s="5">
        <v>0.03</v>
      </c>
      <c r="K22" s="5">
        <v>0.3</v>
      </c>
      <c r="L22" s="5">
        <v>21</v>
      </c>
      <c r="M22" s="5" t="s">
        <v>6</v>
      </c>
      <c r="N22" s="32">
        <v>85.5</v>
      </c>
      <c r="O22" s="6">
        <v>17.3</v>
      </c>
      <c r="P22" s="6">
        <v>0.89</v>
      </c>
      <c r="Q22" s="32">
        <v>30.2</v>
      </c>
      <c r="R22" s="6">
        <v>46.6</v>
      </c>
      <c r="S22" s="6">
        <v>39</v>
      </c>
      <c r="T22" s="6">
        <v>5</v>
      </c>
      <c r="U22" s="6">
        <v>0.34</v>
      </c>
      <c r="V22" s="6">
        <v>5.0999999999999997E-2</v>
      </c>
      <c r="W22" s="6">
        <v>0.13300000000000001</v>
      </c>
      <c r="X22" s="6">
        <v>0.08</v>
      </c>
      <c r="Y22" s="6">
        <v>3.3000000000000002E-2</v>
      </c>
      <c r="Z22" s="37">
        <v>-127.20497926845258</v>
      </c>
      <c r="AA22" s="13">
        <v>-17.323571612594758</v>
      </c>
      <c r="AB22" s="29">
        <v>0.42099999999999999</v>
      </c>
      <c r="AC22" s="26">
        <f t="shared" si="0"/>
        <v>3.5083333333333334E-2</v>
      </c>
      <c r="AD22" s="14">
        <v>4.8499999999999996</v>
      </c>
      <c r="AE22" s="14">
        <v>-10.93</v>
      </c>
      <c r="AF22" s="41">
        <v>470.32491569950491</v>
      </c>
      <c r="AG22" s="15">
        <v>0</v>
      </c>
      <c r="AH22" s="15">
        <v>0.5923910337828644</v>
      </c>
      <c r="AI22" s="15">
        <v>0.11298399685741398</v>
      </c>
      <c r="AJ22" s="15">
        <v>2.1848779112651356E-2</v>
      </c>
      <c r="AK22" s="15">
        <v>1.6594184905241911E-2</v>
      </c>
    </row>
    <row r="23" spans="1:37" s="6" customFormat="1">
      <c r="A23" s="25" t="s">
        <v>5</v>
      </c>
      <c r="B23" s="7">
        <v>43069</v>
      </c>
      <c r="C23" s="12">
        <v>350</v>
      </c>
      <c r="D23" s="5">
        <v>12.4</v>
      </c>
      <c r="E23" s="8">
        <v>622.5</v>
      </c>
      <c r="F23" s="8">
        <v>439.7</v>
      </c>
      <c r="G23" s="8">
        <v>7.9</v>
      </c>
      <c r="H23" s="8">
        <v>-152</v>
      </c>
      <c r="I23" s="30">
        <v>0.2</v>
      </c>
      <c r="J23" s="5">
        <v>0.02</v>
      </c>
      <c r="K23" s="5">
        <v>0.28999999999999998</v>
      </c>
      <c r="L23" s="5">
        <v>21</v>
      </c>
      <c r="M23" s="5">
        <v>0.63</v>
      </c>
      <c r="N23" s="32">
        <v>81.5</v>
      </c>
      <c r="O23" s="6">
        <v>16.7</v>
      </c>
      <c r="P23" s="6">
        <v>0.77</v>
      </c>
      <c r="Q23" s="32">
        <v>30.2</v>
      </c>
      <c r="R23" s="6">
        <v>47.6</v>
      </c>
      <c r="S23" s="6">
        <v>38.6</v>
      </c>
      <c r="T23" s="6">
        <v>5</v>
      </c>
      <c r="U23" s="6">
        <v>0.31</v>
      </c>
      <c r="V23" s="6">
        <v>4.5999999999999999E-2</v>
      </c>
      <c r="W23" s="6">
        <v>0.13100000000000001</v>
      </c>
      <c r="X23" s="6">
        <v>0.08</v>
      </c>
      <c r="Y23" s="6">
        <v>3.5999999999999997E-2</v>
      </c>
      <c r="Z23" s="37">
        <v>-127.69159947696232</v>
      </c>
      <c r="AA23" s="13">
        <v>-17.571090570912713</v>
      </c>
      <c r="AB23" s="29">
        <v>0.35499999999999998</v>
      </c>
      <c r="AC23" s="26">
        <f t="shared" si="0"/>
        <v>2.9583333333333333E-2</v>
      </c>
      <c r="AD23" s="14">
        <v>4.8499999999999996</v>
      </c>
      <c r="AE23" s="14">
        <v>-10.734999999999999</v>
      </c>
      <c r="AF23" s="41">
        <v>334.51414382665433</v>
      </c>
      <c r="AG23" s="15">
        <v>0</v>
      </c>
      <c r="AH23" s="15">
        <v>0.40729089750969005</v>
      </c>
      <c r="AI23" s="15">
        <v>0.30366064273355914</v>
      </c>
      <c r="AJ23" s="15">
        <v>1.4598722751509368E-2</v>
      </c>
      <c r="AK23" s="15">
        <v>0.25928587603330661</v>
      </c>
    </row>
    <row r="24" spans="1:37" s="6" customFormat="1">
      <c r="A24" s="24" t="s">
        <v>7</v>
      </c>
      <c r="B24" s="7">
        <v>42347</v>
      </c>
      <c r="C24" s="8" t="s">
        <v>4</v>
      </c>
      <c r="D24" s="5">
        <v>16.3</v>
      </c>
      <c r="E24" s="8">
        <v>3044</v>
      </c>
      <c r="F24" s="8">
        <v>2321</v>
      </c>
      <c r="G24" s="8">
        <v>7.35</v>
      </c>
      <c r="H24" s="8">
        <v>-20</v>
      </c>
      <c r="I24" s="30" t="s">
        <v>4</v>
      </c>
      <c r="J24" s="8" t="s">
        <v>4</v>
      </c>
      <c r="K24" s="5" t="s">
        <v>4</v>
      </c>
      <c r="L24" s="5" t="s">
        <v>4</v>
      </c>
      <c r="M24" s="5" t="s">
        <v>4</v>
      </c>
      <c r="N24" s="29">
        <v>1640</v>
      </c>
      <c r="O24" s="8">
        <v>7.87</v>
      </c>
      <c r="P24" s="8">
        <v>0.45</v>
      </c>
      <c r="Q24" s="29">
        <v>237</v>
      </c>
      <c r="R24" s="8">
        <v>357</v>
      </c>
      <c r="S24" s="8">
        <v>98.1</v>
      </c>
      <c r="T24" s="8">
        <v>6.2</v>
      </c>
      <c r="U24" s="8">
        <v>1.53</v>
      </c>
      <c r="V24" s="8">
        <v>0.26900000000000002</v>
      </c>
      <c r="W24" s="8">
        <v>0.03</v>
      </c>
      <c r="X24" s="8">
        <v>0.15</v>
      </c>
      <c r="Y24" s="8">
        <v>0.13700000000000001</v>
      </c>
      <c r="Z24" s="37">
        <v>-122.30514873098043</v>
      </c>
      <c r="AA24" s="13">
        <v>-16.870435519215679</v>
      </c>
      <c r="AB24" s="29" t="s">
        <v>4</v>
      </c>
      <c r="AC24" s="26" t="s">
        <v>4</v>
      </c>
      <c r="AD24" s="8" t="s">
        <v>4</v>
      </c>
      <c r="AE24" s="8" t="s">
        <v>4</v>
      </c>
      <c r="AF24" s="29" t="s">
        <v>4</v>
      </c>
      <c r="AG24" s="8" t="s">
        <v>4</v>
      </c>
      <c r="AH24" s="8" t="s">
        <v>4</v>
      </c>
      <c r="AI24" s="8" t="s">
        <v>4</v>
      </c>
      <c r="AJ24" s="8" t="s">
        <v>4</v>
      </c>
      <c r="AK24" s="8" t="s">
        <v>4</v>
      </c>
    </row>
    <row r="25" spans="1:37" s="6" customFormat="1">
      <c r="A25" s="24" t="s">
        <v>7</v>
      </c>
      <c r="B25" s="7">
        <v>42495</v>
      </c>
      <c r="C25" s="8" t="s">
        <v>4</v>
      </c>
      <c r="D25" s="5">
        <v>16.3</v>
      </c>
      <c r="E25" s="8">
        <v>3026</v>
      </c>
      <c r="F25" s="8">
        <v>2309</v>
      </c>
      <c r="G25" s="8">
        <v>7.19</v>
      </c>
      <c r="H25" s="8">
        <v>-53</v>
      </c>
      <c r="I25" s="30">
        <v>0.5</v>
      </c>
      <c r="J25" s="5">
        <v>0.27</v>
      </c>
      <c r="K25" s="5">
        <v>2.3199999999999998</v>
      </c>
      <c r="L25" s="5">
        <v>14</v>
      </c>
      <c r="M25" s="5">
        <v>1.6</v>
      </c>
      <c r="N25" s="29">
        <v>1780</v>
      </c>
      <c r="O25" s="8">
        <v>7.65</v>
      </c>
      <c r="P25" s="8">
        <v>0.49</v>
      </c>
      <c r="Q25" s="29">
        <v>232</v>
      </c>
      <c r="R25" s="8">
        <v>342</v>
      </c>
      <c r="S25" s="8">
        <v>98.6</v>
      </c>
      <c r="T25" s="8">
        <v>6.1</v>
      </c>
      <c r="U25" s="8">
        <v>2.9</v>
      </c>
      <c r="V25" s="8">
        <v>0.26300000000000001</v>
      </c>
      <c r="W25" s="8">
        <v>2.9000000000000001E-2</v>
      </c>
      <c r="X25" s="8">
        <v>0.14000000000000001</v>
      </c>
      <c r="Y25" s="8">
        <v>0.121</v>
      </c>
      <c r="Z25" s="36" t="s">
        <v>4</v>
      </c>
      <c r="AA25" s="27" t="s">
        <v>4</v>
      </c>
      <c r="AB25" s="29">
        <v>0.252</v>
      </c>
      <c r="AC25" s="26">
        <f t="shared" si="0"/>
        <v>2.1000000000000001E-2</v>
      </c>
      <c r="AD25" s="8" t="s">
        <v>4</v>
      </c>
      <c r="AE25" s="8" t="s">
        <v>4</v>
      </c>
      <c r="AF25" s="29" t="s">
        <v>4</v>
      </c>
      <c r="AG25" s="8" t="s">
        <v>4</v>
      </c>
      <c r="AH25" s="8" t="s">
        <v>4</v>
      </c>
      <c r="AI25" s="8" t="s">
        <v>4</v>
      </c>
      <c r="AJ25" s="8" t="s">
        <v>4</v>
      </c>
      <c r="AK25" s="8" t="s">
        <v>4</v>
      </c>
    </row>
    <row r="26" spans="1:37" s="6" customFormat="1">
      <c r="A26" s="24" t="s">
        <v>7</v>
      </c>
      <c r="B26" s="4">
        <v>42506</v>
      </c>
      <c r="C26" s="5">
        <v>1400</v>
      </c>
      <c r="D26" s="5">
        <v>16.100000000000001</v>
      </c>
      <c r="E26" s="8">
        <v>3048</v>
      </c>
      <c r="F26" s="8">
        <v>2302</v>
      </c>
      <c r="G26" s="8">
        <v>7.94</v>
      </c>
      <c r="H26" s="8">
        <v>14</v>
      </c>
      <c r="I26" s="30">
        <v>0.8</v>
      </c>
      <c r="J26" s="5">
        <v>0.24</v>
      </c>
      <c r="K26" s="5">
        <v>1.8</v>
      </c>
      <c r="L26" s="5">
        <v>7</v>
      </c>
      <c r="M26" s="5">
        <v>3.1</v>
      </c>
      <c r="N26" s="29">
        <v>1880</v>
      </c>
      <c r="O26" s="8">
        <v>7.73</v>
      </c>
      <c r="P26" s="8">
        <v>0.51</v>
      </c>
      <c r="Q26" s="29">
        <v>232</v>
      </c>
      <c r="R26" s="8">
        <v>351</v>
      </c>
      <c r="S26" s="8">
        <v>97.7</v>
      </c>
      <c r="T26" s="8">
        <v>6.3</v>
      </c>
      <c r="U26" s="8">
        <v>1.97</v>
      </c>
      <c r="V26" s="8">
        <v>0.27200000000000002</v>
      </c>
      <c r="W26" s="8">
        <v>2.9000000000000001E-2</v>
      </c>
      <c r="X26" s="8">
        <v>0.13</v>
      </c>
      <c r="Y26" s="8">
        <v>0.11700000000000001</v>
      </c>
      <c r="Z26" s="37">
        <v>-121.08039273109947</v>
      </c>
      <c r="AA26" s="13">
        <v>-16.901661965724124</v>
      </c>
      <c r="AB26" s="29">
        <v>0.34399999999999997</v>
      </c>
      <c r="AC26" s="26">
        <f t="shared" si="0"/>
        <v>2.8666666666666663E-2</v>
      </c>
      <c r="AD26" s="8" t="s">
        <v>4</v>
      </c>
      <c r="AE26" s="8" t="s">
        <v>4</v>
      </c>
      <c r="AF26" s="40">
        <v>2163.1853772154245</v>
      </c>
      <c r="AG26" s="10">
        <v>0</v>
      </c>
      <c r="AH26" s="10">
        <v>1.4385822470390204</v>
      </c>
      <c r="AI26" s="10">
        <v>7.8314027688533294E-2</v>
      </c>
      <c r="AJ26" s="10">
        <v>1.3859172593046799E-2</v>
      </c>
      <c r="AK26" s="10">
        <v>7.4107276815029974E-2</v>
      </c>
    </row>
    <row r="27" spans="1:37" s="6" customFormat="1">
      <c r="A27" s="24" t="s">
        <v>7</v>
      </c>
      <c r="B27" s="7">
        <v>42563</v>
      </c>
      <c r="C27" s="5">
        <v>1250</v>
      </c>
      <c r="D27" s="5">
        <v>16.100000000000001</v>
      </c>
      <c r="E27" s="8">
        <v>3036</v>
      </c>
      <c r="F27" s="8">
        <v>2310</v>
      </c>
      <c r="G27" s="8">
        <v>7.42</v>
      </c>
      <c r="H27" s="8">
        <v>52</v>
      </c>
      <c r="I27" s="30">
        <v>0.2</v>
      </c>
      <c r="J27" s="5">
        <v>0.21</v>
      </c>
      <c r="K27" s="5">
        <v>2.83</v>
      </c>
      <c r="L27" s="5">
        <v>0</v>
      </c>
      <c r="M27" s="5">
        <v>8.5000000000000006E-3</v>
      </c>
      <c r="N27" s="29">
        <v>1610</v>
      </c>
      <c r="O27" s="8">
        <v>7.6</v>
      </c>
      <c r="P27" s="8">
        <v>0.51</v>
      </c>
      <c r="Q27" s="29">
        <v>250</v>
      </c>
      <c r="R27" s="8">
        <v>374</v>
      </c>
      <c r="S27" s="8">
        <v>108</v>
      </c>
      <c r="T27" s="8">
        <v>6.6</v>
      </c>
      <c r="U27" s="8">
        <v>3.27</v>
      </c>
      <c r="V27" s="8">
        <v>0.26600000000000001</v>
      </c>
      <c r="W27" s="8">
        <v>3.3000000000000002E-2</v>
      </c>
      <c r="X27" s="8">
        <v>0.12</v>
      </c>
      <c r="Y27" s="8">
        <v>0.11899999999999999</v>
      </c>
      <c r="Z27" s="37">
        <v>-121.32406252979087</v>
      </c>
      <c r="AA27" s="13">
        <v>-16.88744821539704</v>
      </c>
      <c r="AB27" s="29">
        <v>0.25700000000000001</v>
      </c>
      <c r="AC27" s="26">
        <f t="shared" si="0"/>
        <v>2.1416666666666667E-2</v>
      </c>
      <c r="AD27" s="11">
        <v>6.5398894468774191</v>
      </c>
      <c r="AE27" s="11">
        <v>-2.3662898329849504</v>
      </c>
      <c r="AF27" s="40">
        <v>2132.2690003840894</v>
      </c>
      <c r="AG27" s="10">
        <v>1.9435211173730076E-2</v>
      </c>
      <c r="AH27" s="10">
        <v>6.8448947360144556</v>
      </c>
      <c r="AI27" s="10">
        <v>4.0139417999769264E-2</v>
      </c>
      <c r="AJ27" s="10">
        <v>0.14522269465226925</v>
      </c>
      <c r="AK27" s="10">
        <v>0.12244462936549547</v>
      </c>
    </row>
    <row r="28" spans="1:37" s="6" customFormat="1">
      <c r="A28" s="24" t="s">
        <v>7</v>
      </c>
      <c r="B28" s="7">
        <v>42634</v>
      </c>
      <c r="C28" s="5">
        <v>1346</v>
      </c>
      <c r="D28" s="5">
        <v>16.100000000000001</v>
      </c>
      <c r="E28" s="8">
        <v>2998</v>
      </c>
      <c r="F28" s="8">
        <v>2281</v>
      </c>
      <c r="G28" s="8">
        <v>7.03</v>
      </c>
      <c r="H28" s="8">
        <v>-42</v>
      </c>
      <c r="I28" s="30">
        <v>0.3</v>
      </c>
      <c r="J28" s="5">
        <v>0.31</v>
      </c>
      <c r="K28" s="5">
        <v>2.71</v>
      </c>
      <c r="L28" s="5">
        <v>8</v>
      </c>
      <c r="M28" s="5">
        <v>3.4000000000000002E-2</v>
      </c>
      <c r="N28" s="29">
        <v>1590</v>
      </c>
      <c r="O28" s="8" t="s">
        <v>4</v>
      </c>
      <c r="P28" s="8" t="s">
        <v>4</v>
      </c>
      <c r="Q28" s="29">
        <v>236</v>
      </c>
      <c r="R28" s="8">
        <v>352</v>
      </c>
      <c r="S28" s="8">
        <v>108</v>
      </c>
      <c r="T28" s="8">
        <v>6.5</v>
      </c>
      <c r="U28" s="8">
        <v>3.18</v>
      </c>
      <c r="V28" s="8">
        <v>0.28000000000000003</v>
      </c>
      <c r="W28" s="8">
        <v>2.9000000000000001E-2</v>
      </c>
      <c r="X28" s="8">
        <v>0.13</v>
      </c>
      <c r="Y28" s="8">
        <v>0.124</v>
      </c>
      <c r="Z28" s="36">
        <v>-120</v>
      </c>
      <c r="AA28" s="27">
        <v>-16.3</v>
      </c>
      <c r="AB28" s="29">
        <v>0.22600000000000001</v>
      </c>
      <c r="AC28" s="26">
        <f t="shared" si="0"/>
        <v>1.8833333333333334E-2</v>
      </c>
      <c r="AD28" s="11">
        <v>9.5861195218966166</v>
      </c>
      <c r="AE28" s="11">
        <v>-5.2836156663344269</v>
      </c>
      <c r="AF28" s="40">
        <v>2541.7720014813663</v>
      </c>
      <c r="AG28" s="10">
        <v>0</v>
      </c>
      <c r="AH28" s="10">
        <v>5.910242088358614</v>
      </c>
      <c r="AI28" s="10">
        <v>0.58057909213125047</v>
      </c>
      <c r="AJ28" s="10">
        <v>0.15144616108939976</v>
      </c>
      <c r="AK28" s="10">
        <v>0.45893501704284861</v>
      </c>
    </row>
    <row r="29" spans="1:37" s="6" customFormat="1">
      <c r="A29" s="24" t="s">
        <v>7</v>
      </c>
      <c r="B29" s="7">
        <v>42712</v>
      </c>
      <c r="C29" s="5">
        <v>3500</v>
      </c>
      <c r="D29" s="5">
        <v>16.2</v>
      </c>
      <c r="E29" s="8">
        <v>3036</v>
      </c>
      <c r="F29" s="8">
        <v>2313</v>
      </c>
      <c r="G29" s="8">
        <v>7.27</v>
      </c>
      <c r="H29" s="8">
        <v>-30</v>
      </c>
      <c r="I29" s="30">
        <v>0.2</v>
      </c>
      <c r="J29" s="5">
        <v>0.28000000000000003</v>
      </c>
      <c r="K29" s="5">
        <v>2.92</v>
      </c>
      <c r="L29" s="5">
        <v>0</v>
      </c>
      <c r="M29" s="5">
        <v>0.14699999999999999</v>
      </c>
      <c r="N29" s="29">
        <v>1540</v>
      </c>
      <c r="O29" s="8">
        <v>12.3</v>
      </c>
      <c r="P29" s="8" t="s">
        <v>4</v>
      </c>
      <c r="Q29" s="29">
        <v>226</v>
      </c>
      <c r="R29" s="8">
        <v>326</v>
      </c>
      <c r="S29" s="8">
        <v>97.1</v>
      </c>
      <c r="T29" s="8">
        <v>5.9</v>
      </c>
      <c r="U29" s="8">
        <v>2.85</v>
      </c>
      <c r="V29" s="8">
        <v>0.251</v>
      </c>
      <c r="W29" s="8">
        <v>2.7E-2</v>
      </c>
      <c r="X29" s="8">
        <v>0.12</v>
      </c>
      <c r="Y29" s="8">
        <v>0.112</v>
      </c>
      <c r="Z29" s="37">
        <v>-121.23083942</v>
      </c>
      <c r="AA29" s="13">
        <v>-16.353926900000001</v>
      </c>
      <c r="AB29" s="29">
        <v>0.25900000000000001</v>
      </c>
      <c r="AC29" s="26">
        <f t="shared" si="0"/>
        <v>2.1583333333333333E-2</v>
      </c>
      <c r="AD29" s="11">
        <v>10.360817588964181</v>
      </c>
      <c r="AE29" s="11">
        <v>-7.3058164491533217</v>
      </c>
      <c r="AF29" s="40">
        <v>1602.5148871556871</v>
      </c>
      <c r="AG29" s="10">
        <v>0</v>
      </c>
      <c r="AH29" s="10">
        <v>4.058380978364915</v>
      </c>
      <c r="AI29" s="10">
        <v>0.19296705443453174</v>
      </c>
      <c r="AJ29" s="10">
        <v>0.10671530050398684</v>
      </c>
      <c r="AK29" s="10">
        <v>0.23439038364253079</v>
      </c>
    </row>
    <row r="30" spans="1:37" s="6" customFormat="1">
      <c r="A30" s="24" t="s">
        <v>7</v>
      </c>
      <c r="B30" s="7">
        <v>42782</v>
      </c>
      <c r="C30" s="5">
        <v>1400</v>
      </c>
      <c r="D30" s="5">
        <v>16.3</v>
      </c>
      <c r="E30" s="8">
        <v>3029</v>
      </c>
      <c r="F30" s="8">
        <v>2305</v>
      </c>
      <c r="G30" s="8">
        <v>7.04</v>
      </c>
      <c r="H30" s="8">
        <v>-57</v>
      </c>
      <c r="I30" s="30">
        <v>0.1</v>
      </c>
      <c r="J30" s="5">
        <v>0.2</v>
      </c>
      <c r="K30" s="5">
        <v>2.58</v>
      </c>
      <c r="L30" s="5">
        <v>14</v>
      </c>
      <c r="M30" s="5">
        <v>1.6E-2</v>
      </c>
      <c r="N30" s="33">
        <v>1610</v>
      </c>
      <c r="O30" s="8" t="s">
        <v>4</v>
      </c>
      <c r="P30" s="8" t="s">
        <v>4</v>
      </c>
      <c r="Q30" s="33">
        <v>242</v>
      </c>
      <c r="R30" s="16">
        <v>347</v>
      </c>
      <c r="S30" s="16">
        <v>111</v>
      </c>
      <c r="T30" s="16">
        <v>6.6</v>
      </c>
      <c r="U30" s="16">
        <v>3.1</v>
      </c>
      <c r="V30" s="16">
        <v>0.28000000000000003</v>
      </c>
      <c r="W30" s="16">
        <v>2.5000000000000001E-2</v>
      </c>
      <c r="X30" s="16">
        <v>0.12</v>
      </c>
      <c r="Y30" s="16">
        <v>0.127</v>
      </c>
      <c r="Z30" s="37">
        <v>-120.82071536000001</v>
      </c>
      <c r="AA30" s="13">
        <v>-16.404654499999999</v>
      </c>
      <c r="AB30" s="29">
        <v>0.20499999999999999</v>
      </c>
      <c r="AC30" s="26">
        <f t="shared" si="0"/>
        <v>1.7083333333333332E-2</v>
      </c>
      <c r="AD30" s="11">
        <v>8.0435865731040028</v>
      </c>
      <c r="AE30" s="11">
        <v>-7.5322968216784618</v>
      </c>
      <c r="AF30" s="40">
        <v>2958.7778579574247</v>
      </c>
      <c r="AG30" s="10">
        <v>0</v>
      </c>
      <c r="AH30" s="10">
        <v>5.6428814654071644</v>
      </c>
      <c r="AI30" s="10">
        <v>0.14574866124821206</v>
      </c>
      <c r="AJ30" s="10">
        <v>0.16971277615839675</v>
      </c>
      <c r="AK30" s="10">
        <v>0.12765601513426597</v>
      </c>
    </row>
    <row r="31" spans="1:37" s="6" customFormat="1">
      <c r="A31" s="24" t="s">
        <v>7</v>
      </c>
      <c r="B31" s="7">
        <v>42866</v>
      </c>
      <c r="C31" s="12">
        <f>AVERAGE(1200,1200,1200)</f>
        <v>1200</v>
      </c>
      <c r="D31" s="5">
        <v>16.2</v>
      </c>
      <c r="E31" s="8">
        <v>3039</v>
      </c>
      <c r="F31" s="8">
        <v>2313</v>
      </c>
      <c r="G31" s="8">
        <v>6.89</v>
      </c>
      <c r="H31" s="8">
        <v>-39</v>
      </c>
      <c r="I31" s="30">
        <v>0.3</v>
      </c>
      <c r="J31" s="5">
        <v>0.21</v>
      </c>
      <c r="K31" s="5">
        <v>2.2999999999999998</v>
      </c>
      <c r="L31" s="5">
        <v>21</v>
      </c>
      <c r="M31" s="5">
        <v>3.1E-2</v>
      </c>
      <c r="N31" s="29">
        <v>1610</v>
      </c>
      <c r="O31" s="8" t="s">
        <v>4</v>
      </c>
      <c r="P31" s="8">
        <v>1.38</v>
      </c>
      <c r="Q31" s="29">
        <v>235</v>
      </c>
      <c r="R31" s="8">
        <v>345</v>
      </c>
      <c r="S31" s="8">
        <v>113</v>
      </c>
      <c r="T31" s="8">
        <v>6.4</v>
      </c>
      <c r="U31" s="8">
        <v>2.98</v>
      </c>
      <c r="V31" s="8">
        <v>0.26900000000000002</v>
      </c>
      <c r="W31" s="8">
        <v>3.1E-2</v>
      </c>
      <c r="X31" s="8">
        <v>0.15</v>
      </c>
      <c r="Y31" s="8">
        <v>0.125</v>
      </c>
      <c r="Z31" s="37">
        <v>-120.02549245999998</v>
      </c>
      <c r="AA31" s="13">
        <v>-16.314069499999999</v>
      </c>
      <c r="AB31" s="29">
        <v>0.20599999999999999</v>
      </c>
      <c r="AC31" s="26">
        <f t="shared" si="0"/>
        <v>1.7166666666666667E-2</v>
      </c>
      <c r="AD31" s="14">
        <v>12.61</v>
      </c>
      <c r="AE31" s="14">
        <v>-7.8150000000000004</v>
      </c>
      <c r="AF31" s="40">
        <v>1029.7011873970605</v>
      </c>
      <c r="AG31" s="10">
        <v>0</v>
      </c>
      <c r="AH31" s="10">
        <v>1.0019988724584683</v>
      </c>
      <c r="AI31" s="10">
        <v>4.7838345349643298E-2</v>
      </c>
      <c r="AJ31" s="10">
        <v>3.5062857030417352E-2</v>
      </c>
      <c r="AK31" s="10">
        <v>7.4175832690479171E-2</v>
      </c>
    </row>
    <row r="32" spans="1:37" s="6" customFormat="1">
      <c r="A32" s="25" t="s">
        <v>7</v>
      </c>
      <c r="B32" s="7">
        <v>42977</v>
      </c>
      <c r="C32" s="12">
        <v>1300</v>
      </c>
      <c r="D32" s="5">
        <v>16.100000000000001</v>
      </c>
      <c r="E32" s="8">
        <v>3048</v>
      </c>
      <c r="F32" s="8">
        <v>2323</v>
      </c>
      <c r="G32" s="8">
        <v>6.23</v>
      </c>
      <c r="H32" s="8">
        <v>-45</v>
      </c>
      <c r="I32" s="30">
        <v>0.3</v>
      </c>
      <c r="J32" s="5">
        <v>0.24</v>
      </c>
      <c r="K32" s="5">
        <v>2.72</v>
      </c>
      <c r="L32" s="5">
        <v>19</v>
      </c>
      <c r="M32" s="5">
        <v>2.5999999999999999E-2</v>
      </c>
      <c r="N32" s="32">
        <v>1630</v>
      </c>
      <c r="O32" s="8" t="s">
        <v>4</v>
      </c>
      <c r="P32" s="8" t="s">
        <v>4</v>
      </c>
      <c r="Q32" s="32">
        <v>243</v>
      </c>
      <c r="R32" s="6">
        <v>351</v>
      </c>
      <c r="S32" s="6">
        <v>112</v>
      </c>
      <c r="T32" s="6">
        <v>6.6</v>
      </c>
      <c r="U32" s="6">
        <v>2.98</v>
      </c>
      <c r="V32" s="6">
        <v>0.27500000000000002</v>
      </c>
      <c r="W32" s="6">
        <v>0.03</v>
      </c>
      <c r="X32" s="6">
        <v>0.15</v>
      </c>
      <c r="Y32" s="6">
        <v>0.11899999999999999</v>
      </c>
      <c r="Z32" s="37">
        <v>-121.14619378939656</v>
      </c>
      <c r="AA32" s="13">
        <v>-16.718480573018855</v>
      </c>
      <c r="AB32" s="29">
        <v>0.28799999999999998</v>
      </c>
      <c r="AC32" s="26">
        <f t="shared" si="0"/>
        <v>2.3999999999999997E-2</v>
      </c>
      <c r="AD32" s="14">
        <v>11.3</v>
      </c>
      <c r="AE32" s="14">
        <v>-8.5850000000000009</v>
      </c>
      <c r="AF32" s="41">
        <v>2570.6615519292818</v>
      </c>
      <c r="AG32" s="15">
        <v>0</v>
      </c>
      <c r="AH32" s="15">
        <v>5.218811756907054</v>
      </c>
      <c r="AI32" s="15">
        <v>1.1904957600334474</v>
      </c>
      <c r="AJ32" s="15">
        <v>0.14212092644527513</v>
      </c>
      <c r="AK32" s="15">
        <v>1.0356731104065169</v>
      </c>
    </row>
    <row r="33" spans="1:37" s="6" customFormat="1">
      <c r="A33" s="25" t="s">
        <v>7</v>
      </c>
      <c r="B33" s="7">
        <v>43066</v>
      </c>
      <c r="C33" s="12">
        <v>850</v>
      </c>
      <c r="D33" s="5">
        <v>16.2</v>
      </c>
      <c r="E33" s="8">
        <v>3057</v>
      </c>
      <c r="F33" s="8">
        <v>2330</v>
      </c>
      <c r="G33" s="8">
        <v>6.54</v>
      </c>
      <c r="H33" s="8">
        <v>-68</v>
      </c>
      <c r="I33" s="30">
        <v>0.3</v>
      </c>
      <c r="J33" s="5">
        <v>0.21</v>
      </c>
      <c r="K33" s="5">
        <v>2.8</v>
      </c>
      <c r="L33" s="5">
        <v>16</v>
      </c>
      <c r="M33" s="5">
        <v>4.0000000000000001E-3</v>
      </c>
      <c r="N33" s="32">
        <v>1660</v>
      </c>
      <c r="O33" s="6" t="s">
        <v>4</v>
      </c>
      <c r="P33" s="6" t="s">
        <v>4</v>
      </c>
      <c r="Q33" s="32">
        <v>242</v>
      </c>
      <c r="R33" s="6">
        <v>358</v>
      </c>
      <c r="S33" s="6">
        <v>114</v>
      </c>
      <c r="T33" s="6">
        <v>6.6</v>
      </c>
      <c r="U33" s="6">
        <v>3.08</v>
      </c>
      <c r="V33" s="6">
        <v>0.27800000000000002</v>
      </c>
      <c r="W33" s="6">
        <v>2.7E-2</v>
      </c>
      <c r="X33" s="6">
        <v>0.14000000000000001</v>
      </c>
      <c r="Y33" s="6">
        <v>0.124</v>
      </c>
      <c r="Z33" s="37">
        <v>-121.48293809815584</v>
      </c>
      <c r="AA33" s="13">
        <v>-16.90204900479997</v>
      </c>
      <c r="AB33" s="29">
        <v>0.18099999999999999</v>
      </c>
      <c r="AC33" s="26">
        <f t="shared" si="0"/>
        <v>1.5083333333333332E-2</v>
      </c>
      <c r="AD33" s="14">
        <v>11.25</v>
      </c>
      <c r="AE33" s="14">
        <v>-8.5</v>
      </c>
      <c r="AF33" s="41">
        <v>1721.320681200611</v>
      </c>
      <c r="AG33" s="15">
        <v>0</v>
      </c>
      <c r="AH33" s="15">
        <v>4.1845359971161589</v>
      </c>
      <c r="AI33" s="15">
        <v>6.2129767573790608E-2</v>
      </c>
      <c r="AJ33" s="15">
        <v>0.11288328333301687</v>
      </c>
      <c r="AK33" s="15">
        <v>5.0989761695175405E-3</v>
      </c>
    </row>
    <row r="34" spans="1:37" s="6" customFormat="1">
      <c r="A34" s="24" t="s">
        <v>8</v>
      </c>
      <c r="B34" s="4">
        <v>42348</v>
      </c>
      <c r="C34" s="8" t="s">
        <v>4</v>
      </c>
      <c r="D34" s="5">
        <v>22.9</v>
      </c>
      <c r="E34" s="8">
        <v>1758</v>
      </c>
      <c r="F34" s="8">
        <v>1283</v>
      </c>
      <c r="G34" s="8">
        <v>8.83</v>
      </c>
      <c r="H34" s="8">
        <v>-276</v>
      </c>
      <c r="I34" s="30" t="s">
        <v>4</v>
      </c>
      <c r="J34" s="8" t="s">
        <v>4</v>
      </c>
      <c r="K34" s="5" t="s">
        <v>4</v>
      </c>
      <c r="L34" s="5" t="s">
        <v>4</v>
      </c>
      <c r="M34" s="5" t="s">
        <v>4</v>
      </c>
      <c r="N34" s="29">
        <v>272</v>
      </c>
      <c r="O34" s="8">
        <v>20.7</v>
      </c>
      <c r="P34" s="8">
        <v>6.22</v>
      </c>
      <c r="Q34" s="29">
        <v>8.1</v>
      </c>
      <c r="R34" s="8">
        <v>7.4</v>
      </c>
      <c r="S34" s="8">
        <v>364</v>
      </c>
      <c r="T34" s="8">
        <v>8.1999999999999993</v>
      </c>
      <c r="U34" s="8" t="s">
        <v>4</v>
      </c>
      <c r="V34" s="8">
        <v>5.0000000000000001E-3</v>
      </c>
      <c r="W34" s="8">
        <v>4.1000000000000002E-2</v>
      </c>
      <c r="X34" s="8">
        <v>0.59</v>
      </c>
      <c r="Y34" s="8">
        <v>0.26100000000000001</v>
      </c>
      <c r="Z34" s="37">
        <v>-129.0786315539217</v>
      </c>
      <c r="AA34" s="13">
        <v>-17.58521051294116</v>
      </c>
      <c r="AB34" s="29" t="s">
        <v>4</v>
      </c>
      <c r="AC34" s="26" t="s">
        <v>4</v>
      </c>
      <c r="AD34" s="8" t="s">
        <v>4</v>
      </c>
      <c r="AE34" s="8" t="s">
        <v>4</v>
      </c>
      <c r="AF34" s="29" t="s">
        <v>4</v>
      </c>
      <c r="AG34" s="8" t="s">
        <v>4</v>
      </c>
      <c r="AH34" s="8" t="s">
        <v>4</v>
      </c>
      <c r="AI34" s="8" t="s">
        <v>4</v>
      </c>
      <c r="AJ34" s="8" t="s">
        <v>4</v>
      </c>
      <c r="AK34" s="8" t="s">
        <v>4</v>
      </c>
    </row>
    <row r="35" spans="1:37" s="6" customFormat="1">
      <c r="A35" s="24" t="s">
        <v>8</v>
      </c>
      <c r="B35" s="4">
        <v>42494</v>
      </c>
      <c r="C35" s="8" t="s">
        <v>4</v>
      </c>
      <c r="D35" s="5">
        <v>22.7</v>
      </c>
      <c r="E35" s="8">
        <v>1763</v>
      </c>
      <c r="F35" s="8">
        <v>1289</v>
      </c>
      <c r="G35" s="8">
        <v>8.6199999999999992</v>
      </c>
      <c r="H35" s="8">
        <v>-241</v>
      </c>
      <c r="I35" s="30">
        <v>1</v>
      </c>
      <c r="J35" s="5">
        <v>1.2</v>
      </c>
      <c r="K35" s="5">
        <v>0.11</v>
      </c>
      <c r="L35" s="5">
        <v>978</v>
      </c>
      <c r="M35" s="5">
        <v>0.8</v>
      </c>
      <c r="N35" s="29">
        <v>299</v>
      </c>
      <c r="O35" s="8">
        <v>20.7</v>
      </c>
      <c r="P35" s="8">
        <v>6.77</v>
      </c>
      <c r="Q35" s="29">
        <v>7.9</v>
      </c>
      <c r="R35" s="8">
        <v>7.1</v>
      </c>
      <c r="S35" s="8">
        <v>371</v>
      </c>
      <c r="T35" s="8">
        <v>8</v>
      </c>
      <c r="U35" s="8" t="s">
        <v>4</v>
      </c>
      <c r="V35" s="8">
        <v>5.0000000000000001E-3</v>
      </c>
      <c r="W35" s="8">
        <v>4.2000000000000003E-2</v>
      </c>
      <c r="X35" s="8">
        <v>0.61</v>
      </c>
      <c r="Y35" s="8">
        <v>0.253</v>
      </c>
      <c r="Z35" s="36" t="s">
        <v>4</v>
      </c>
      <c r="AA35" s="27" t="s">
        <v>4</v>
      </c>
      <c r="AB35" s="29">
        <v>0.23599999999999999</v>
      </c>
      <c r="AC35" s="26">
        <f t="shared" si="0"/>
        <v>1.9666666666666666E-2</v>
      </c>
      <c r="AD35" s="8" t="s">
        <v>4</v>
      </c>
      <c r="AE35" s="8" t="s">
        <v>4</v>
      </c>
      <c r="AF35" s="40">
        <v>480.33051481969221</v>
      </c>
      <c r="AG35" s="10">
        <v>4.212057564435554</v>
      </c>
      <c r="AH35" s="10">
        <v>96.819921457238124</v>
      </c>
      <c r="AI35" s="10">
        <v>4.448618117085925E-2</v>
      </c>
      <c r="AJ35" s="10">
        <v>8.5510647189792941</v>
      </c>
      <c r="AK35" s="10">
        <v>0.2294190136102236</v>
      </c>
    </row>
    <row r="36" spans="1:37" s="6" customFormat="1">
      <c r="A36" s="24" t="s">
        <v>8</v>
      </c>
      <c r="B36" s="4">
        <v>42507</v>
      </c>
      <c r="C36" s="8" t="s">
        <v>4</v>
      </c>
      <c r="D36" s="5">
        <v>22.6</v>
      </c>
      <c r="E36" s="8">
        <v>1765</v>
      </c>
      <c r="F36" s="8">
        <v>1292</v>
      </c>
      <c r="G36" s="14">
        <v>8.6248868405892516</v>
      </c>
      <c r="H36" s="8">
        <v>-171</v>
      </c>
      <c r="I36" s="30">
        <v>0.9</v>
      </c>
      <c r="J36" s="5">
        <v>1.34</v>
      </c>
      <c r="K36" s="5">
        <v>0</v>
      </c>
      <c r="L36" s="5">
        <v>1264</v>
      </c>
      <c r="M36" s="5">
        <v>0.08</v>
      </c>
      <c r="N36" s="29">
        <v>297</v>
      </c>
      <c r="O36" s="8">
        <v>20.7</v>
      </c>
      <c r="P36" s="8">
        <v>6.17</v>
      </c>
      <c r="Q36" s="29">
        <v>8.1</v>
      </c>
      <c r="R36" s="8">
        <v>7.2</v>
      </c>
      <c r="S36" s="8">
        <v>367</v>
      </c>
      <c r="T36" s="8">
        <v>7.9</v>
      </c>
      <c r="U36" s="8" t="s">
        <v>4</v>
      </c>
      <c r="V36" s="8" t="s">
        <v>4</v>
      </c>
      <c r="W36" s="8">
        <v>4.1000000000000002E-2</v>
      </c>
      <c r="X36" s="8">
        <v>0.61</v>
      </c>
      <c r="Y36" s="8">
        <v>0.251</v>
      </c>
      <c r="Z36" s="36" t="s">
        <v>4</v>
      </c>
      <c r="AA36" s="27" t="s">
        <v>4</v>
      </c>
      <c r="AB36" s="29">
        <v>0.27900000000000003</v>
      </c>
      <c r="AC36" s="26">
        <f t="shared" si="0"/>
        <v>2.3250000000000003E-2</v>
      </c>
      <c r="AD36" s="8" t="s">
        <v>4</v>
      </c>
      <c r="AE36" s="8" t="s">
        <v>4</v>
      </c>
      <c r="AF36" s="40">
        <v>359.45583118725347</v>
      </c>
      <c r="AG36" s="10">
        <v>2.3578869282815256</v>
      </c>
      <c r="AH36" s="10">
        <v>55.323619438216035</v>
      </c>
      <c r="AI36" s="10">
        <v>0.12223633544869057</v>
      </c>
      <c r="AJ36" s="10">
        <v>4.7232814261494696</v>
      </c>
      <c r="AK36" s="10">
        <v>0.19769450185176016</v>
      </c>
    </row>
    <row r="37" spans="1:37" s="6" customFormat="1">
      <c r="A37" s="24" t="s">
        <v>8</v>
      </c>
      <c r="B37" s="4">
        <v>42507</v>
      </c>
      <c r="C37" s="5">
        <v>800</v>
      </c>
      <c r="D37" s="5">
        <v>22.6</v>
      </c>
      <c r="E37" s="8">
        <v>1770</v>
      </c>
      <c r="F37" s="8">
        <v>1294</v>
      </c>
      <c r="G37" s="14">
        <v>8.5672784132993165</v>
      </c>
      <c r="H37" s="8">
        <v>-163</v>
      </c>
      <c r="I37" s="30">
        <v>0.9</v>
      </c>
      <c r="J37" s="5">
        <v>1.68</v>
      </c>
      <c r="K37" s="5">
        <v>0.03</v>
      </c>
      <c r="L37" s="5">
        <v>1080</v>
      </c>
      <c r="M37" s="5">
        <v>0.25</v>
      </c>
      <c r="N37" s="29">
        <v>301</v>
      </c>
      <c r="O37" s="8">
        <v>20.7</v>
      </c>
      <c r="P37" s="8">
        <v>6.32</v>
      </c>
      <c r="Q37" s="29">
        <v>8.4</v>
      </c>
      <c r="R37" s="8">
        <v>7.5</v>
      </c>
      <c r="S37" s="8">
        <v>367</v>
      </c>
      <c r="T37" s="8">
        <v>8</v>
      </c>
      <c r="U37" s="8" t="s">
        <v>4</v>
      </c>
      <c r="V37" s="8" t="s">
        <v>4</v>
      </c>
      <c r="W37" s="8">
        <v>0.04</v>
      </c>
      <c r="X37" s="8">
        <v>0.61</v>
      </c>
      <c r="Y37" s="8">
        <v>0.252</v>
      </c>
      <c r="Z37" s="37">
        <v>-127.66951218725052</v>
      </c>
      <c r="AA37" s="13">
        <v>-17.591836064862473</v>
      </c>
      <c r="AB37" s="29">
        <v>0.28000000000000003</v>
      </c>
      <c r="AC37" s="26">
        <f t="shared" si="0"/>
        <v>2.3333333333333334E-2</v>
      </c>
      <c r="AD37" s="8" t="s">
        <v>4</v>
      </c>
      <c r="AE37" s="8" t="s">
        <v>4</v>
      </c>
      <c r="AF37" s="40">
        <v>199.60586320822927</v>
      </c>
      <c r="AG37" s="10">
        <v>1.1872231851374475</v>
      </c>
      <c r="AH37" s="10">
        <v>28.397081869273286</v>
      </c>
      <c r="AI37" s="10">
        <v>4.8201037965239266E-2</v>
      </c>
      <c r="AJ37" s="10">
        <v>2.103703103075194</v>
      </c>
      <c r="AK37" s="10">
        <v>0.14683517972616364</v>
      </c>
    </row>
    <row r="38" spans="1:37" s="6" customFormat="1">
      <c r="A38" s="24" t="s">
        <v>8</v>
      </c>
      <c r="B38" s="4">
        <v>42562</v>
      </c>
      <c r="C38" s="8" t="s">
        <v>4</v>
      </c>
      <c r="D38" s="5">
        <v>22.7</v>
      </c>
      <c r="E38" s="8">
        <v>1768</v>
      </c>
      <c r="F38" s="8">
        <v>1291</v>
      </c>
      <c r="G38" s="8">
        <v>8.07</v>
      </c>
      <c r="H38" s="8">
        <v>-250</v>
      </c>
      <c r="I38" s="30">
        <v>1</v>
      </c>
      <c r="J38" s="5">
        <v>1.64</v>
      </c>
      <c r="K38" s="5">
        <v>0.01</v>
      </c>
      <c r="L38" s="5">
        <v>546</v>
      </c>
      <c r="M38" s="5">
        <v>4.1000000000000002E-2</v>
      </c>
      <c r="N38" s="29">
        <v>283</v>
      </c>
      <c r="O38" s="8">
        <v>20.5</v>
      </c>
      <c r="P38" s="8">
        <v>6.44</v>
      </c>
      <c r="Q38" s="29">
        <v>8.4</v>
      </c>
      <c r="R38" s="8">
        <v>7.6</v>
      </c>
      <c r="S38" s="8">
        <v>377</v>
      </c>
      <c r="T38" s="8">
        <v>8.1</v>
      </c>
      <c r="U38" s="8" t="s">
        <v>4</v>
      </c>
      <c r="V38" s="8" t="s">
        <v>4</v>
      </c>
      <c r="W38" s="8">
        <v>3.9E-2</v>
      </c>
      <c r="X38" s="8">
        <v>0.6</v>
      </c>
      <c r="Y38" s="8">
        <v>0.251</v>
      </c>
      <c r="Z38" s="37">
        <v>-127.27145605317577</v>
      </c>
      <c r="AA38" s="13">
        <v>-17.51258413221829</v>
      </c>
      <c r="AB38" s="29">
        <v>0.21299999999999999</v>
      </c>
      <c r="AC38" s="26">
        <f t="shared" si="0"/>
        <v>1.7749999999999998E-2</v>
      </c>
      <c r="AD38" s="11">
        <v>12.765313145567921</v>
      </c>
      <c r="AE38" s="11">
        <v>-9.7041146186983287</v>
      </c>
      <c r="AF38" s="40">
        <v>275.94341758650467</v>
      </c>
      <c r="AG38" s="10">
        <v>2.0922999397774036</v>
      </c>
      <c r="AH38" s="10">
        <v>47.717127088624935</v>
      </c>
      <c r="AI38" s="10">
        <v>2.8194543862821313E-2</v>
      </c>
      <c r="AJ38" s="10">
        <v>4.1015187170779779</v>
      </c>
      <c r="AK38" s="10">
        <v>0.10116558263480639</v>
      </c>
    </row>
    <row r="39" spans="1:37" s="6" customFormat="1">
      <c r="A39" s="24" t="s">
        <v>8</v>
      </c>
      <c r="B39" s="4">
        <v>42633</v>
      </c>
      <c r="C39" s="5">
        <v>900</v>
      </c>
      <c r="D39" s="5">
        <v>22.7</v>
      </c>
      <c r="E39" s="8">
        <v>1760</v>
      </c>
      <c r="F39" s="8">
        <v>1284</v>
      </c>
      <c r="G39" s="8">
        <v>8.4</v>
      </c>
      <c r="H39" s="8">
        <v>-254</v>
      </c>
      <c r="I39" s="30">
        <v>1.1000000000000001</v>
      </c>
      <c r="J39" s="5">
        <v>1.64</v>
      </c>
      <c r="K39" s="5">
        <v>0.01</v>
      </c>
      <c r="L39" s="5">
        <v>992</v>
      </c>
      <c r="M39" s="5">
        <v>0.127</v>
      </c>
      <c r="N39" s="29">
        <v>272</v>
      </c>
      <c r="O39" s="8">
        <v>19.8</v>
      </c>
      <c r="P39" s="8">
        <v>6.43</v>
      </c>
      <c r="Q39" s="29">
        <v>7.6</v>
      </c>
      <c r="R39" s="8">
        <v>6.9</v>
      </c>
      <c r="S39" s="8">
        <v>388</v>
      </c>
      <c r="T39" s="8">
        <v>8</v>
      </c>
      <c r="U39" s="8">
        <v>0.06</v>
      </c>
      <c r="V39" s="8">
        <v>7.0000000000000001E-3</v>
      </c>
      <c r="W39" s="8">
        <v>4.1000000000000002E-2</v>
      </c>
      <c r="X39" s="8">
        <v>0.62</v>
      </c>
      <c r="Y39" s="8">
        <v>0.253</v>
      </c>
      <c r="Z39" s="36">
        <v>-126</v>
      </c>
      <c r="AA39" s="27">
        <v>-17.100000000000001</v>
      </c>
      <c r="AB39" s="29">
        <v>0.20200000000000001</v>
      </c>
      <c r="AC39" s="26">
        <f t="shared" si="0"/>
        <v>1.6833333333333336E-2</v>
      </c>
      <c r="AD39" s="11">
        <v>12.862553069587698</v>
      </c>
      <c r="AE39" s="11">
        <v>-9.7386169370336848</v>
      </c>
      <c r="AF39" s="40">
        <v>279.40344870405568</v>
      </c>
      <c r="AG39" s="10">
        <v>1.8950837138234451</v>
      </c>
      <c r="AH39" s="10">
        <v>39.677552007162951</v>
      </c>
      <c r="AI39" s="10">
        <v>0.17586657280702714</v>
      </c>
      <c r="AJ39" s="10">
        <v>3.3367062152932183</v>
      </c>
      <c r="AK39" s="10">
        <v>0.41425624316987475</v>
      </c>
    </row>
    <row r="40" spans="1:37" s="6" customFormat="1">
      <c r="A40" s="24" t="s">
        <v>8</v>
      </c>
      <c r="B40" s="4">
        <v>42710</v>
      </c>
      <c r="C40" s="5">
        <v>820</v>
      </c>
      <c r="D40" s="5">
        <v>22.6</v>
      </c>
      <c r="E40" s="8">
        <v>1774</v>
      </c>
      <c r="F40" s="8">
        <v>1296</v>
      </c>
      <c r="G40" s="8">
        <v>8.8800000000000008</v>
      </c>
      <c r="H40" s="8">
        <v>-278</v>
      </c>
      <c r="I40" s="30">
        <v>1</v>
      </c>
      <c r="J40" s="5">
        <v>1.56</v>
      </c>
      <c r="K40" s="5">
        <v>0.01</v>
      </c>
      <c r="L40" s="5">
        <v>537</v>
      </c>
      <c r="M40" s="5">
        <v>4.2999999999999997E-2</v>
      </c>
      <c r="N40" s="29">
        <v>262</v>
      </c>
      <c r="O40" s="8">
        <v>19.7</v>
      </c>
      <c r="P40" s="8">
        <v>5.97</v>
      </c>
      <c r="Q40" s="29">
        <v>7.7</v>
      </c>
      <c r="R40" s="8">
        <v>6.9</v>
      </c>
      <c r="S40" s="8">
        <v>357</v>
      </c>
      <c r="T40" s="8">
        <v>7.3</v>
      </c>
      <c r="U40" s="8" t="s">
        <v>4</v>
      </c>
      <c r="V40" s="8" t="s">
        <v>4</v>
      </c>
      <c r="W40" s="8">
        <v>3.7999999999999999E-2</v>
      </c>
      <c r="X40" s="8">
        <v>0.56000000000000005</v>
      </c>
      <c r="Y40" s="8">
        <v>0.23699999999999999</v>
      </c>
      <c r="Z40" s="37">
        <v>-127.61578646000001</v>
      </c>
      <c r="AA40" s="13">
        <v>-17.095717399999998</v>
      </c>
      <c r="AB40" s="29">
        <v>0.17399999999999999</v>
      </c>
      <c r="AC40" s="26">
        <f t="shared" si="0"/>
        <v>1.4499999999999999E-2</v>
      </c>
      <c r="AD40" s="11">
        <v>12.860198636731395</v>
      </c>
      <c r="AE40" s="11">
        <v>-9.8774555930274026</v>
      </c>
      <c r="AF40" s="40">
        <v>312.04331125895345</v>
      </c>
      <c r="AG40" s="10">
        <v>2.0988513883594195</v>
      </c>
      <c r="AH40" s="10">
        <v>39.292919510831837</v>
      </c>
      <c r="AI40" s="10">
        <v>1.2990312157118775E-2</v>
      </c>
      <c r="AJ40" s="10">
        <v>4.2672162230133353</v>
      </c>
      <c r="AK40" s="10">
        <v>0</v>
      </c>
    </row>
    <row r="41" spans="1:37" s="6" customFormat="1">
      <c r="A41" s="24" t="s">
        <v>8</v>
      </c>
      <c r="B41" s="7">
        <v>42781</v>
      </c>
      <c r="C41" s="5">
        <v>850</v>
      </c>
      <c r="D41" s="5">
        <v>22.6</v>
      </c>
      <c r="E41" s="8">
        <v>1767</v>
      </c>
      <c r="F41" s="8">
        <v>1290</v>
      </c>
      <c r="G41" s="8">
        <v>7.28</v>
      </c>
      <c r="H41" s="8">
        <v>-200</v>
      </c>
      <c r="I41" s="30">
        <v>0.9</v>
      </c>
      <c r="J41" s="5">
        <v>1.24</v>
      </c>
      <c r="K41" s="5">
        <v>0</v>
      </c>
      <c r="L41" s="5">
        <v>864</v>
      </c>
      <c r="M41" s="5">
        <v>2.7E-2</v>
      </c>
      <c r="N41" s="33">
        <v>289</v>
      </c>
      <c r="O41" s="16">
        <v>21.2</v>
      </c>
      <c r="P41" s="16">
        <v>6.83</v>
      </c>
      <c r="Q41" s="33">
        <v>8</v>
      </c>
      <c r="R41" s="16">
        <v>7</v>
      </c>
      <c r="S41" s="16">
        <v>382</v>
      </c>
      <c r="T41" s="16">
        <v>8.1</v>
      </c>
      <c r="U41" s="8" t="s">
        <v>4</v>
      </c>
      <c r="V41" s="16">
        <v>7.0000000000000001E-3</v>
      </c>
      <c r="W41" s="16">
        <v>3.6999999999999998E-2</v>
      </c>
      <c r="X41" s="16">
        <v>0.6</v>
      </c>
      <c r="Y41" s="16">
        <v>0.255</v>
      </c>
      <c r="Z41" s="37">
        <v>-127.57359517999998</v>
      </c>
      <c r="AA41" s="13">
        <v>-17.037743000000006</v>
      </c>
      <c r="AB41" s="29">
        <v>0.16800000000000001</v>
      </c>
      <c r="AC41" s="26">
        <f t="shared" si="0"/>
        <v>1.4E-2</v>
      </c>
      <c r="AD41" s="11">
        <v>13.586268226633516</v>
      </c>
      <c r="AE41" s="11">
        <v>-10.029173111252893</v>
      </c>
      <c r="AF41" s="40">
        <v>280.61058327359854</v>
      </c>
      <c r="AG41" s="10">
        <v>1.8344919017409067</v>
      </c>
      <c r="AH41" s="10">
        <v>37.053962129720368</v>
      </c>
      <c r="AI41" s="10">
        <v>6.0579621476706702E-2</v>
      </c>
      <c r="AJ41" s="10">
        <v>3.2498045136784732</v>
      </c>
      <c r="AK41" s="10">
        <v>0.22843474993130058</v>
      </c>
    </row>
    <row r="42" spans="1:37" s="6" customFormat="1">
      <c r="A42" s="24" t="s">
        <v>8</v>
      </c>
      <c r="B42" s="7">
        <v>42864</v>
      </c>
      <c r="C42" s="12">
        <v>580</v>
      </c>
      <c r="D42" s="5">
        <v>22.1</v>
      </c>
      <c r="E42" s="8">
        <v>1777</v>
      </c>
      <c r="F42" s="8">
        <v>1296</v>
      </c>
      <c r="G42" s="8">
        <v>8.2200000000000006</v>
      </c>
      <c r="H42" s="8">
        <v>-172</v>
      </c>
      <c r="I42" s="30">
        <v>1.1000000000000001</v>
      </c>
      <c r="J42" s="17">
        <v>1</v>
      </c>
      <c r="K42" s="5">
        <v>0</v>
      </c>
      <c r="L42" s="17">
        <v>678</v>
      </c>
      <c r="M42" s="5">
        <v>2.7E-2</v>
      </c>
      <c r="N42" s="29">
        <v>294</v>
      </c>
      <c r="O42" s="8">
        <v>21.7</v>
      </c>
      <c r="P42" s="8">
        <v>7.08</v>
      </c>
      <c r="Q42" s="29">
        <v>8.1999999999999993</v>
      </c>
      <c r="R42" s="8">
        <v>7.4</v>
      </c>
      <c r="S42" s="8">
        <v>394</v>
      </c>
      <c r="T42" s="8">
        <v>8</v>
      </c>
      <c r="U42" s="8" t="s">
        <v>4</v>
      </c>
      <c r="V42" s="8">
        <v>8.0000000000000002E-3</v>
      </c>
      <c r="W42" s="8">
        <v>4.2999999999999997E-2</v>
      </c>
      <c r="X42" s="8">
        <v>0.62</v>
      </c>
      <c r="Y42" s="8">
        <v>0.253</v>
      </c>
      <c r="Z42" s="37">
        <v>-127.02055849999999</v>
      </c>
      <c r="AA42" s="13">
        <v>-17.213880499999998</v>
      </c>
      <c r="AB42" s="29">
        <v>0.2</v>
      </c>
      <c r="AC42" s="26">
        <f t="shared" si="0"/>
        <v>1.6666666666666666E-2</v>
      </c>
      <c r="AD42" s="14">
        <v>16.305</v>
      </c>
      <c r="AE42" s="14">
        <v>-10.205</v>
      </c>
      <c r="AF42" s="40">
        <v>213.36957235708061</v>
      </c>
      <c r="AG42" s="10">
        <v>1.1599492884030602</v>
      </c>
      <c r="AH42" s="10">
        <v>22.221050435777549</v>
      </c>
      <c r="AI42" s="10">
        <v>1.6807296952807565E-2</v>
      </c>
      <c r="AJ42" s="10">
        <v>1.9514396962127545</v>
      </c>
      <c r="AK42" s="10">
        <v>8.0680310103929231E-2</v>
      </c>
    </row>
    <row r="43" spans="1:37" s="6" customFormat="1">
      <c r="A43" s="25" t="s">
        <v>8</v>
      </c>
      <c r="B43" s="7">
        <v>42979</v>
      </c>
      <c r="C43" s="12">
        <v>700</v>
      </c>
      <c r="D43" s="5">
        <v>22.5</v>
      </c>
      <c r="E43" s="8">
        <v>1777</v>
      </c>
      <c r="F43" s="8">
        <v>1300</v>
      </c>
      <c r="G43" s="8">
        <v>8.36</v>
      </c>
      <c r="H43" s="8">
        <v>-255</v>
      </c>
      <c r="I43" s="30">
        <v>0.9</v>
      </c>
      <c r="J43" s="17">
        <f>0.31*4</f>
        <v>1.24</v>
      </c>
      <c r="K43" s="5">
        <v>0.01</v>
      </c>
      <c r="L43" s="17">
        <f>458*2</f>
        <v>916</v>
      </c>
      <c r="M43" s="5">
        <v>3.1E-2</v>
      </c>
      <c r="N43" s="32">
        <v>284</v>
      </c>
      <c r="O43" s="6">
        <v>21</v>
      </c>
      <c r="P43" s="6">
        <v>6.67</v>
      </c>
      <c r="Q43" s="32">
        <v>8.1999999999999993</v>
      </c>
      <c r="R43" s="6">
        <v>7.2</v>
      </c>
      <c r="S43" s="6">
        <v>388</v>
      </c>
      <c r="T43" s="6">
        <v>8.1</v>
      </c>
      <c r="U43" s="6">
        <v>0.09</v>
      </c>
      <c r="V43" s="6">
        <v>7.0000000000000001E-3</v>
      </c>
      <c r="W43" s="6">
        <v>4.2000000000000003E-2</v>
      </c>
      <c r="X43" s="6">
        <v>0.61</v>
      </c>
      <c r="Y43" s="6">
        <v>0.247</v>
      </c>
      <c r="Z43" s="37">
        <v>-127.55025671535975</v>
      </c>
      <c r="AA43" s="13">
        <v>-17.288703645853111</v>
      </c>
      <c r="AB43" s="29">
        <v>0.23200000000000001</v>
      </c>
      <c r="AC43" s="26">
        <f t="shared" si="0"/>
        <v>1.9333333333333334E-2</v>
      </c>
      <c r="AD43" s="14">
        <v>13</v>
      </c>
      <c r="AE43" s="14">
        <v>-10.234999999999999</v>
      </c>
      <c r="AF43" s="41">
        <v>298.97935861434661</v>
      </c>
      <c r="AG43" s="15">
        <v>2.2073595312848884</v>
      </c>
      <c r="AH43" s="15">
        <v>48.194820913870053</v>
      </c>
      <c r="AI43" s="15">
        <v>0.48434246952811139</v>
      </c>
      <c r="AJ43" s="15">
        <v>3.7639763615472921</v>
      </c>
      <c r="AK43" s="15">
        <v>0.38704792839628277</v>
      </c>
    </row>
    <row r="44" spans="1:37" s="6" customFormat="1">
      <c r="A44" s="25" t="s">
        <v>8</v>
      </c>
      <c r="B44" s="7">
        <v>43024</v>
      </c>
      <c r="C44" s="5">
        <v>350</v>
      </c>
      <c r="D44" s="8">
        <v>22.6</v>
      </c>
      <c r="E44" s="8">
        <v>1773</v>
      </c>
      <c r="F44" s="8">
        <v>1296</v>
      </c>
      <c r="G44" s="8">
        <v>8.3800000000000008</v>
      </c>
      <c r="H44" s="8">
        <v>-154</v>
      </c>
      <c r="I44" s="29">
        <v>0.8</v>
      </c>
      <c r="J44" s="5">
        <v>1.24</v>
      </c>
      <c r="K44" s="8">
        <v>0</v>
      </c>
      <c r="L44" s="8">
        <v>830</v>
      </c>
      <c r="M44" s="8">
        <v>1.7000000000000001E-2</v>
      </c>
      <c r="N44" s="29">
        <v>286</v>
      </c>
      <c r="O44" s="8">
        <v>21.5</v>
      </c>
      <c r="P44" s="8">
        <v>6.68</v>
      </c>
      <c r="Q44" s="30">
        <v>8.1</v>
      </c>
      <c r="R44" s="5">
        <v>7.1</v>
      </c>
      <c r="S44" s="5">
        <v>382</v>
      </c>
      <c r="T44" s="5">
        <v>8</v>
      </c>
      <c r="U44" s="8" t="s">
        <v>4</v>
      </c>
      <c r="V44" s="8" t="s">
        <v>4</v>
      </c>
      <c r="W44" s="5">
        <v>3.6999999999999998E-2</v>
      </c>
      <c r="X44" s="5">
        <v>0.62</v>
      </c>
      <c r="Y44" s="5">
        <v>0.245</v>
      </c>
      <c r="Z44" s="36" t="s">
        <v>4</v>
      </c>
      <c r="AA44" s="27" t="s">
        <v>4</v>
      </c>
      <c r="AB44" s="29" t="s">
        <v>4</v>
      </c>
      <c r="AC44" s="26" t="s">
        <v>4</v>
      </c>
      <c r="AD44" s="8" t="s">
        <v>4</v>
      </c>
      <c r="AE44" s="8" t="s">
        <v>4</v>
      </c>
      <c r="AF44" s="41">
        <v>318.17586477983997</v>
      </c>
      <c r="AG44" s="15">
        <v>2.1296670536922035</v>
      </c>
      <c r="AH44" s="15">
        <v>45.031199494414686</v>
      </c>
      <c r="AI44" s="15">
        <v>0.21362407540754716</v>
      </c>
      <c r="AJ44" s="15">
        <v>3.5741323465644763</v>
      </c>
      <c r="AK44" s="15">
        <v>0.32924440165219032</v>
      </c>
    </row>
    <row r="45" spans="1:37" s="6" customFormat="1">
      <c r="A45" s="25" t="s">
        <v>8</v>
      </c>
      <c r="B45" s="7">
        <v>43069</v>
      </c>
      <c r="C45" s="12">
        <v>275</v>
      </c>
      <c r="D45" s="5">
        <v>21.9</v>
      </c>
      <c r="E45" s="8">
        <v>1778</v>
      </c>
      <c r="F45" s="8">
        <v>1300</v>
      </c>
      <c r="G45" s="8">
        <v>8.34</v>
      </c>
      <c r="H45" s="8">
        <v>-241</v>
      </c>
      <c r="I45" s="30">
        <v>1</v>
      </c>
      <c r="J45" s="17">
        <v>1.1200000000000001</v>
      </c>
      <c r="K45" s="5">
        <v>0</v>
      </c>
      <c r="L45" s="17">
        <v>928</v>
      </c>
      <c r="M45" s="5">
        <v>4.4999999999999998E-2</v>
      </c>
      <c r="N45" s="32">
        <v>275</v>
      </c>
      <c r="O45" s="6">
        <v>18.600000000000001</v>
      </c>
      <c r="P45" s="6">
        <v>6.29</v>
      </c>
      <c r="Q45" s="32">
        <v>8.1999999999999993</v>
      </c>
      <c r="R45" s="6">
        <v>7.3</v>
      </c>
      <c r="S45" s="6">
        <v>392</v>
      </c>
      <c r="T45" s="6">
        <v>8.1</v>
      </c>
      <c r="U45" s="8" t="s">
        <v>4</v>
      </c>
      <c r="V45" s="8" t="s">
        <v>4</v>
      </c>
      <c r="W45" s="6">
        <v>3.7999999999999999E-2</v>
      </c>
      <c r="X45" s="6">
        <v>0.6</v>
      </c>
      <c r="Y45" s="6">
        <v>0.248</v>
      </c>
      <c r="Z45" s="37">
        <v>-127.96792516805934</v>
      </c>
      <c r="AA45" s="13">
        <v>-17.596727406689293</v>
      </c>
      <c r="AB45" s="29">
        <v>0.115</v>
      </c>
      <c r="AC45" s="26">
        <f t="shared" si="0"/>
        <v>9.5833333333333343E-3</v>
      </c>
      <c r="AD45" s="14">
        <v>13.15</v>
      </c>
      <c r="AE45" s="14">
        <v>-10.37</v>
      </c>
      <c r="AF45" s="41">
        <v>254.831044143231</v>
      </c>
      <c r="AG45" s="15">
        <v>1.5961794179714646</v>
      </c>
      <c r="AH45" s="15">
        <v>33.342892985003594</v>
      </c>
      <c r="AI45" s="15">
        <v>0.18638270143294547</v>
      </c>
      <c r="AJ45" s="15">
        <v>2.5672395639324046</v>
      </c>
      <c r="AK45" s="15">
        <v>0.24264351658566249</v>
      </c>
    </row>
    <row r="46" spans="1:37" s="6" customFormat="1">
      <c r="A46" s="24" t="s">
        <v>9</v>
      </c>
      <c r="B46" s="7">
        <v>42346</v>
      </c>
      <c r="C46" s="8" t="s">
        <v>4</v>
      </c>
      <c r="D46" s="5">
        <v>32.799999999999997</v>
      </c>
      <c r="E46" s="8">
        <v>1562</v>
      </c>
      <c r="F46" s="8">
        <v>1128</v>
      </c>
      <c r="G46" s="8">
        <v>9.1199999999999992</v>
      </c>
      <c r="H46" s="8">
        <v>-312</v>
      </c>
      <c r="I46" s="30" t="s">
        <v>4</v>
      </c>
      <c r="J46" s="5" t="s">
        <v>4</v>
      </c>
      <c r="K46" s="5" t="s">
        <v>4</v>
      </c>
      <c r="L46" s="5" t="s">
        <v>4</v>
      </c>
      <c r="M46" s="5" t="s">
        <v>4</v>
      </c>
      <c r="N46" s="29">
        <v>167</v>
      </c>
      <c r="O46" s="8">
        <v>19.600000000000001</v>
      </c>
      <c r="P46" s="8">
        <v>5.44</v>
      </c>
      <c r="Q46" s="29">
        <v>6</v>
      </c>
      <c r="R46" s="8">
        <v>4.4000000000000004</v>
      </c>
      <c r="S46" s="8">
        <v>338</v>
      </c>
      <c r="T46" s="8">
        <v>7.2</v>
      </c>
      <c r="U46" s="8" t="s">
        <v>4</v>
      </c>
      <c r="V46" s="8" t="s">
        <v>4</v>
      </c>
      <c r="W46" s="8">
        <v>6.3E-2</v>
      </c>
      <c r="X46" s="8">
        <v>0.41</v>
      </c>
      <c r="Y46" s="8">
        <v>0.24099999999999999</v>
      </c>
      <c r="Z46" s="35">
        <v>-128.5</v>
      </c>
      <c r="AA46" s="9">
        <v>-17.5</v>
      </c>
      <c r="AB46" s="29" t="s">
        <v>4</v>
      </c>
      <c r="AC46" s="26" t="s">
        <v>4</v>
      </c>
      <c r="AD46" s="8" t="s">
        <v>4</v>
      </c>
      <c r="AE46" s="8" t="s">
        <v>4</v>
      </c>
      <c r="AF46" s="29" t="s">
        <v>4</v>
      </c>
      <c r="AG46" s="8" t="s">
        <v>4</v>
      </c>
      <c r="AH46" s="8" t="s">
        <v>4</v>
      </c>
      <c r="AI46" s="8" t="s">
        <v>4</v>
      </c>
      <c r="AJ46" s="8" t="s">
        <v>4</v>
      </c>
      <c r="AK46" s="8" t="s">
        <v>4</v>
      </c>
    </row>
    <row r="47" spans="1:37" s="6" customFormat="1">
      <c r="A47" s="24" t="s">
        <v>9</v>
      </c>
      <c r="B47" s="4">
        <v>42493</v>
      </c>
      <c r="C47" s="8" t="s">
        <v>4</v>
      </c>
      <c r="D47" s="5">
        <v>32.6</v>
      </c>
      <c r="E47" s="8">
        <v>1560</v>
      </c>
      <c r="F47" s="8">
        <v>1127</v>
      </c>
      <c r="G47" s="8">
        <v>8.61</v>
      </c>
      <c r="H47" s="8">
        <v>-240</v>
      </c>
      <c r="I47" s="30">
        <v>0.6</v>
      </c>
      <c r="J47" s="5">
        <v>0.4</v>
      </c>
      <c r="K47" s="5">
        <v>0.03</v>
      </c>
      <c r="L47" s="5">
        <v>268</v>
      </c>
      <c r="M47" s="5">
        <v>0.4</v>
      </c>
      <c r="N47" s="29">
        <v>182</v>
      </c>
      <c r="O47" s="8">
        <v>19.600000000000001</v>
      </c>
      <c r="P47" s="8">
        <v>5.87</v>
      </c>
      <c r="Q47" s="29">
        <v>5.8</v>
      </c>
      <c r="R47" s="8">
        <v>4.2</v>
      </c>
      <c r="S47" s="8">
        <v>339</v>
      </c>
      <c r="T47" s="8">
        <v>7</v>
      </c>
      <c r="U47" s="8" t="s">
        <v>4</v>
      </c>
      <c r="V47" s="8" t="s">
        <v>4</v>
      </c>
      <c r="W47" s="8">
        <v>6.3E-2</v>
      </c>
      <c r="X47" s="8">
        <v>0.54</v>
      </c>
      <c r="Y47" s="8">
        <v>0.23400000000000001</v>
      </c>
      <c r="Z47" s="36" t="s">
        <v>4</v>
      </c>
      <c r="AA47" s="27" t="s">
        <v>4</v>
      </c>
      <c r="AB47" s="29" t="s">
        <v>4</v>
      </c>
      <c r="AC47" s="26" t="s">
        <v>4</v>
      </c>
      <c r="AD47" s="8" t="s">
        <v>4</v>
      </c>
      <c r="AE47" s="8" t="s">
        <v>4</v>
      </c>
      <c r="AF47" s="40">
        <v>121.56791088444557</v>
      </c>
      <c r="AG47" s="10">
        <v>0.81677168644399001</v>
      </c>
      <c r="AH47" s="10">
        <v>61.108298959138232</v>
      </c>
      <c r="AI47" s="10">
        <v>5.9517985457086961E-2</v>
      </c>
      <c r="AJ47" s="10">
        <v>3.483923020902461</v>
      </c>
      <c r="AK47" s="10">
        <v>0.19432320087041383</v>
      </c>
    </row>
    <row r="48" spans="1:37" s="6" customFormat="1">
      <c r="A48" s="24" t="s">
        <v>9</v>
      </c>
      <c r="B48" s="4">
        <v>42493</v>
      </c>
      <c r="C48" s="8" t="s">
        <v>4</v>
      </c>
      <c r="D48" s="5">
        <v>32</v>
      </c>
      <c r="E48" s="8">
        <v>1559</v>
      </c>
      <c r="F48" s="8">
        <v>1120</v>
      </c>
      <c r="G48" s="8">
        <v>8.69</v>
      </c>
      <c r="H48" s="8">
        <v>-173</v>
      </c>
      <c r="I48" s="30">
        <v>0.7</v>
      </c>
      <c r="J48" s="5">
        <v>0.43</v>
      </c>
      <c r="K48" s="5">
        <v>0</v>
      </c>
      <c r="L48" s="5">
        <v>196</v>
      </c>
      <c r="M48" s="5">
        <v>6.3</v>
      </c>
      <c r="N48" s="29">
        <v>177</v>
      </c>
      <c r="O48" s="8">
        <v>19.600000000000001</v>
      </c>
      <c r="P48" s="8">
        <v>5.76</v>
      </c>
      <c r="Q48" s="29">
        <v>5.4</v>
      </c>
      <c r="R48" s="8">
        <v>4</v>
      </c>
      <c r="S48" s="8">
        <v>337</v>
      </c>
      <c r="T48" s="8">
        <v>6.9</v>
      </c>
      <c r="U48" s="8" t="s">
        <v>4</v>
      </c>
      <c r="V48" s="8" t="s">
        <v>4</v>
      </c>
      <c r="W48" s="8">
        <v>6.3E-2</v>
      </c>
      <c r="X48" s="8">
        <v>0.53</v>
      </c>
      <c r="Y48" s="8">
        <v>0.23200000000000001</v>
      </c>
      <c r="Z48" s="36" t="s">
        <v>4</v>
      </c>
      <c r="AA48" s="27" t="s">
        <v>4</v>
      </c>
      <c r="AB48" s="29" t="s">
        <v>4</v>
      </c>
      <c r="AC48" s="26" t="s">
        <v>4</v>
      </c>
      <c r="AD48" s="8" t="s">
        <v>4</v>
      </c>
      <c r="AE48" s="8" t="s">
        <v>4</v>
      </c>
      <c r="AF48" s="29" t="s">
        <v>4</v>
      </c>
      <c r="AG48" s="8" t="s">
        <v>4</v>
      </c>
      <c r="AH48" s="8" t="s">
        <v>4</v>
      </c>
      <c r="AI48" s="8" t="s">
        <v>4</v>
      </c>
      <c r="AJ48" s="8" t="s">
        <v>4</v>
      </c>
      <c r="AK48" s="8" t="s">
        <v>4</v>
      </c>
    </row>
    <row r="49" spans="1:37" s="6" customFormat="1">
      <c r="A49" s="24" t="s">
        <v>9</v>
      </c>
      <c r="B49" s="4">
        <v>42494</v>
      </c>
      <c r="C49" s="8" t="s">
        <v>4</v>
      </c>
      <c r="D49" s="5">
        <v>32.1</v>
      </c>
      <c r="E49" s="8">
        <v>1540</v>
      </c>
      <c r="F49" s="8">
        <v>1107</v>
      </c>
      <c r="G49" s="8">
        <v>8.69</v>
      </c>
      <c r="H49" s="8">
        <v>-208</v>
      </c>
      <c r="I49" s="30">
        <v>0.6</v>
      </c>
      <c r="J49" s="5">
        <v>0.36</v>
      </c>
      <c r="K49" s="5">
        <v>0.13</v>
      </c>
      <c r="L49" s="5">
        <v>218</v>
      </c>
      <c r="M49" s="5">
        <v>2.2000000000000002</v>
      </c>
      <c r="N49" s="29">
        <v>177</v>
      </c>
      <c r="O49" s="8">
        <v>19.399999999999999</v>
      </c>
      <c r="P49" s="8">
        <v>5.97</v>
      </c>
      <c r="Q49" s="29">
        <v>5.3</v>
      </c>
      <c r="R49" s="8">
        <v>3.9</v>
      </c>
      <c r="S49" s="8">
        <v>335</v>
      </c>
      <c r="T49" s="8">
        <v>6.9</v>
      </c>
      <c r="U49" s="8" t="s">
        <v>4</v>
      </c>
      <c r="V49" s="8" t="s">
        <v>4</v>
      </c>
      <c r="W49" s="8">
        <v>6.0999999999999999E-2</v>
      </c>
      <c r="X49" s="8">
        <v>0.53</v>
      </c>
      <c r="Y49" s="8">
        <v>0.23300000000000001</v>
      </c>
      <c r="Z49" s="36" t="s">
        <v>4</v>
      </c>
      <c r="AA49" s="27" t="s">
        <v>4</v>
      </c>
      <c r="AB49" s="29">
        <v>0.216</v>
      </c>
      <c r="AC49" s="26">
        <f t="shared" si="0"/>
        <v>1.7999999999999999E-2</v>
      </c>
      <c r="AD49" s="8" t="s">
        <v>4</v>
      </c>
      <c r="AE49" s="8" t="s">
        <v>4</v>
      </c>
      <c r="AF49" s="29" t="s">
        <v>4</v>
      </c>
      <c r="AG49" s="8" t="s">
        <v>4</v>
      </c>
      <c r="AH49" s="8" t="s">
        <v>4</v>
      </c>
      <c r="AI49" s="8" t="s">
        <v>4</v>
      </c>
      <c r="AJ49" s="8" t="s">
        <v>4</v>
      </c>
      <c r="AK49" s="8" t="s">
        <v>4</v>
      </c>
    </row>
    <row r="50" spans="1:37" s="6" customFormat="1">
      <c r="A50" s="24" t="s">
        <v>9</v>
      </c>
      <c r="B50" s="7">
        <v>42509</v>
      </c>
      <c r="C50" s="5">
        <v>1700</v>
      </c>
      <c r="D50" s="5">
        <v>31.1</v>
      </c>
      <c r="E50" s="8">
        <v>1534</v>
      </c>
      <c r="F50" s="8">
        <v>1107</v>
      </c>
      <c r="G50" s="8">
        <v>8.61</v>
      </c>
      <c r="H50" s="8">
        <v>-133</v>
      </c>
      <c r="I50" s="30">
        <v>0.7</v>
      </c>
      <c r="J50" s="5">
        <v>0.48</v>
      </c>
      <c r="K50" s="5">
        <v>0</v>
      </c>
      <c r="L50" s="5">
        <v>354</v>
      </c>
      <c r="M50" s="5">
        <v>0</v>
      </c>
      <c r="N50" s="29">
        <v>184</v>
      </c>
      <c r="O50" s="8">
        <v>19</v>
      </c>
      <c r="P50" s="8">
        <v>5.91</v>
      </c>
      <c r="Q50" s="29">
        <v>5.3</v>
      </c>
      <c r="R50" s="8">
        <v>4.0999999999999996</v>
      </c>
      <c r="S50" s="8">
        <v>332</v>
      </c>
      <c r="T50" s="8">
        <v>7</v>
      </c>
      <c r="U50" s="8">
        <v>0.18</v>
      </c>
      <c r="V50" s="8">
        <v>7.0000000000000001E-3</v>
      </c>
      <c r="W50" s="8">
        <v>6.2E-2</v>
      </c>
      <c r="X50" s="8">
        <v>0.52</v>
      </c>
      <c r="Y50" s="8">
        <v>0.22800000000000001</v>
      </c>
      <c r="Z50" s="37">
        <v>-127.60415954547635</v>
      </c>
      <c r="AA50" s="13">
        <v>-17.587179456948739</v>
      </c>
      <c r="AB50" s="29">
        <v>0.22800000000000001</v>
      </c>
      <c r="AC50" s="26">
        <f t="shared" si="0"/>
        <v>1.9E-2</v>
      </c>
      <c r="AD50" s="8" t="s">
        <v>4</v>
      </c>
      <c r="AE50" s="8" t="s">
        <v>4</v>
      </c>
      <c r="AF50" s="40">
        <v>84.229700798104503</v>
      </c>
      <c r="AG50" s="10">
        <v>0.44831251728874288</v>
      </c>
      <c r="AH50" s="10">
        <v>30.866802192994363</v>
      </c>
      <c r="AI50" s="10">
        <v>9.6968072798022525E-2</v>
      </c>
      <c r="AJ50" s="10">
        <v>0.72023375673288748</v>
      </c>
      <c r="AK50" s="10">
        <v>5.0546758602372621E-2</v>
      </c>
    </row>
    <row r="51" spans="1:37" s="6" customFormat="1">
      <c r="A51" s="24" t="s">
        <v>9</v>
      </c>
      <c r="B51" s="7">
        <v>42564</v>
      </c>
      <c r="C51" s="5">
        <v>14200</v>
      </c>
      <c r="D51" s="5">
        <v>32.1</v>
      </c>
      <c r="E51" s="8">
        <v>1542</v>
      </c>
      <c r="F51" s="8">
        <v>1108</v>
      </c>
      <c r="G51" s="8">
        <v>8.75</v>
      </c>
      <c r="H51" s="8">
        <v>-312</v>
      </c>
      <c r="I51" s="30">
        <v>0.8</v>
      </c>
      <c r="J51" s="5">
        <v>0.47</v>
      </c>
      <c r="K51" s="5">
        <v>0</v>
      </c>
      <c r="L51" s="5">
        <v>336</v>
      </c>
      <c r="M51" s="5">
        <v>7.0000000000000001E-3</v>
      </c>
      <c r="N51" s="29">
        <v>172</v>
      </c>
      <c r="O51" s="8">
        <v>19</v>
      </c>
      <c r="P51" s="8">
        <v>5.71</v>
      </c>
      <c r="Q51" s="29">
        <v>5.3</v>
      </c>
      <c r="R51" s="8">
        <v>4.0999999999999996</v>
      </c>
      <c r="S51" s="8">
        <v>337</v>
      </c>
      <c r="T51" s="8">
        <v>7.1</v>
      </c>
      <c r="U51" s="8" t="s">
        <v>4</v>
      </c>
      <c r="V51" s="8" t="s">
        <v>4</v>
      </c>
      <c r="W51" s="8">
        <v>6.2E-2</v>
      </c>
      <c r="X51" s="8">
        <v>0.51</v>
      </c>
      <c r="Y51" s="8">
        <v>0.22700000000000001</v>
      </c>
      <c r="Z51" s="37">
        <v>-127.70558179163407</v>
      </c>
      <c r="AA51" s="13">
        <v>-17.542453472243402</v>
      </c>
      <c r="AB51" s="29">
        <v>0.218</v>
      </c>
      <c r="AC51" s="26">
        <f t="shared" si="0"/>
        <v>1.8166666666666668E-2</v>
      </c>
      <c r="AD51" s="11">
        <v>13.128978788194333</v>
      </c>
      <c r="AE51" s="11">
        <v>-9.6058051283132908</v>
      </c>
      <c r="AF51" s="40">
        <v>94.191073812401285</v>
      </c>
      <c r="AG51" s="10">
        <v>0.27013354926656186</v>
      </c>
      <c r="AH51" s="10">
        <v>15.858768499914252</v>
      </c>
      <c r="AI51" s="10">
        <v>7.6888837777433924E-2</v>
      </c>
      <c r="AJ51" s="10">
        <v>0.59236376070352559</v>
      </c>
      <c r="AK51" s="10">
        <v>1.9646916770587972E-2</v>
      </c>
    </row>
    <row r="52" spans="1:37" s="6" customFormat="1">
      <c r="A52" s="24" t="s">
        <v>9</v>
      </c>
      <c r="B52" s="7">
        <v>42635</v>
      </c>
      <c r="C52" s="5">
        <v>16400</v>
      </c>
      <c r="D52" s="5">
        <v>31.5</v>
      </c>
      <c r="E52" s="8">
        <v>1536</v>
      </c>
      <c r="F52" s="8">
        <v>1107</v>
      </c>
      <c r="G52" s="8">
        <v>8.83</v>
      </c>
      <c r="H52" s="8">
        <v>-232</v>
      </c>
      <c r="I52" s="30">
        <v>0.8</v>
      </c>
      <c r="J52" s="5">
        <v>0.5</v>
      </c>
      <c r="K52" s="5">
        <v>0.01</v>
      </c>
      <c r="L52" s="5">
        <v>397</v>
      </c>
      <c r="M52" s="5">
        <v>7.0000000000000007E-2</v>
      </c>
      <c r="N52" s="29">
        <v>167</v>
      </c>
      <c r="O52" s="8">
        <v>18.399999999999999</v>
      </c>
      <c r="P52" s="8">
        <v>5.6</v>
      </c>
      <c r="Q52" s="29">
        <v>5.0999999999999996</v>
      </c>
      <c r="R52" s="8">
        <v>4</v>
      </c>
      <c r="S52" s="8">
        <v>352</v>
      </c>
      <c r="T52" s="8">
        <v>6.9</v>
      </c>
      <c r="U52" s="8">
        <v>0.02</v>
      </c>
      <c r="V52" s="8" t="s">
        <v>4</v>
      </c>
      <c r="W52" s="8">
        <v>6.5000000000000002E-2</v>
      </c>
      <c r="X52" s="8">
        <v>0.53</v>
      </c>
      <c r="Y52" s="8">
        <v>0.23300000000000001</v>
      </c>
      <c r="Z52" s="36">
        <v>-127</v>
      </c>
      <c r="AA52" s="27">
        <v>-17.100000000000001</v>
      </c>
      <c r="AB52" s="29">
        <v>0.161</v>
      </c>
      <c r="AC52" s="26">
        <f t="shared" si="0"/>
        <v>1.3416666666666667E-2</v>
      </c>
      <c r="AD52" s="11">
        <v>12.614574189036324</v>
      </c>
      <c r="AE52" s="11">
        <v>-9.6185223289817703</v>
      </c>
      <c r="AF52" s="40">
        <v>146.92281844423056</v>
      </c>
      <c r="AG52" s="10">
        <v>0.30665335588001807</v>
      </c>
      <c r="AH52" s="10">
        <v>17.554341873463542</v>
      </c>
      <c r="AI52" s="10">
        <v>0.57733750781632354</v>
      </c>
      <c r="AJ52" s="10">
        <v>0.71399381012153995</v>
      </c>
      <c r="AK52" s="10">
        <v>0.76223452710302753</v>
      </c>
    </row>
    <row r="53" spans="1:37" s="6" customFormat="1">
      <c r="A53" s="24" t="s">
        <v>9</v>
      </c>
      <c r="B53" s="7">
        <v>42711</v>
      </c>
      <c r="C53" s="5">
        <v>17280</v>
      </c>
      <c r="D53" s="5">
        <v>31.4</v>
      </c>
      <c r="E53" s="8">
        <v>1540</v>
      </c>
      <c r="F53" s="8">
        <v>1109</v>
      </c>
      <c r="G53" s="8">
        <v>9.07</v>
      </c>
      <c r="H53" s="8">
        <v>-233</v>
      </c>
      <c r="I53" s="30">
        <v>0.7</v>
      </c>
      <c r="J53" s="5">
        <v>0.46</v>
      </c>
      <c r="K53" s="5">
        <v>0</v>
      </c>
      <c r="L53" s="5">
        <v>329</v>
      </c>
      <c r="M53" s="5">
        <v>5.8000000000000003E-2</v>
      </c>
      <c r="N53" s="29">
        <v>156</v>
      </c>
      <c r="O53" s="8">
        <v>17.899999999999999</v>
      </c>
      <c r="P53" s="8">
        <v>5.25</v>
      </c>
      <c r="Q53" s="29">
        <v>5</v>
      </c>
      <c r="R53" s="8">
        <v>3.8</v>
      </c>
      <c r="S53" s="8">
        <v>342</v>
      </c>
      <c r="T53" s="8">
        <v>6.9</v>
      </c>
      <c r="U53" s="8" t="s">
        <v>4</v>
      </c>
      <c r="V53" s="8" t="s">
        <v>4</v>
      </c>
      <c r="W53" s="8">
        <v>5.7000000000000002E-2</v>
      </c>
      <c r="X53" s="8">
        <v>0.53</v>
      </c>
      <c r="Y53" s="8">
        <v>0.223</v>
      </c>
      <c r="Z53" s="37">
        <v>-127.70285767999999</v>
      </c>
      <c r="AA53" s="13">
        <v>-16.986411500000003</v>
      </c>
      <c r="AB53" s="29" t="s">
        <v>4</v>
      </c>
      <c r="AC53" s="26" t="s">
        <v>4</v>
      </c>
      <c r="AD53" s="11">
        <v>12.803488413478537</v>
      </c>
      <c r="AE53" s="11">
        <v>-9.989256374556394</v>
      </c>
      <c r="AF53" s="40">
        <v>66.796398573781204</v>
      </c>
      <c r="AG53" s="10">
        <v>6.7707336658394721E-2</v>
      </c>
      <c r="AH53" s="10">
        <v>3.7380851766859546</v>
      </c>
      <c r="AI53" s="10">
        <v>0.18505386466988472</v>
      </c>
      <c r="AJ53" s="10">
        <v>0.22319496374494183</v>
      </c>
      <c r="AK53" s="10">
        <v>0.32063407752798118</v>
      </c>
    </row>
    <row r="54" spans="1:37" s="6" customFormat="1">
      <c r="A54" s="24" t="s">
        <v>9</v>
      </c>
      <c r="B54" s="7">
        <v>42780</v>
      </c>
      <c r="C54" s="5">
        <v>16100</v>
      </c>
      <c r="D54" s="5">
        <v>32</v>
      </c>
      <c r="E54" s="8">
        <v>1540</v>
      </c>
      <c r="F54" s="8">
        <v>1110</v>
      </c>
      <c r="G54" s="8">
        <v>8.3800000000000008</v>
      </c>
      <c r="H54" s="8">
        <v>-133</v>
      </c>
      <c r="I54" s="30">
        <v>0.8</v>
      </c>
      <c r="J54" s="5">
        <v>0.49</v>
      </c>
      <c r="K54" s="5">
        <v>0</v>
      </c>
      <c r="L54" s="5">
        <v>336</v>
      </c>
      <c r="M54" s="5">
        <v>8.0000000000000002E-3</v>
      </c>
      <c r="N54" s="33">
        <v>173</v>
      </c>
      <c r="O54" s="16">
        <v>19.5</v>
      </c>
      <c r="P54" s="16">
        <v>5.83</v>
      </c>
      <c r="Q54" s="33">
        <v>5.2</v>
      </c>
      <c r="R54" s="16">
        <v>3.8</v>
      </c>
      <c r="S54" s="16">
        <v>344</v>
      </c>
      <c r="T54" s="16">
        <v>7.1</v>
      </c>
      <c r="U54" s="16">
        <v>0.02</v>
      </c>
      <c r="V54" s="8" t="s">
        <v>4</v>
      </c>
      <c r="W54" s="16">
        <v>0.06</v>
      </c>
      <c r="X54" s="16">
        <v>0.51</v>
      </c>
      <c r="Y54" s="16">
        <v>0.23300000000000001</v>
      </c>
      <c r="Z54" s="37">
        <v>-126.67454863999998</v>
      </c>
      <c r="AA54" s="13">
        <v>-17.236828699999997</v>
      </c>
      <c r="AB54" s="29">
        <v>0.123</v>
      </c>
      <c r="AC54" s="26">
        <f t="shared" si="0"/>
        <v>1.025E-2</v>
      </c>
      <c r="AD54" s="11">
        <v>13.410936493615429</v>
      </c>
      <c r="AE54" s="11">
        <v>-9.8065902473956346</v>
      </c>
      <c r="AF54" s="40">
        <v>90.793022853959172</v>
      </c>
      <c r="AG54" s="10">
        <v>0.10948595589834458</v>
      </c>
      <c r="AH54" s="10">
        <v>6.4002407991678867</v>
      </c>
      <c r="AI54" s="10">
        <v>8.2160951264938997E-2</v>
      </c>
      <c r="AJ54" s="10">
        <v>0.35569673191370332</v>
      </c>
      <c r="AK54" s="10">
        <v>0.1320544132239542</v>
      </c>
    </row>
    <row r="55" spans="1:37" s="6" customFormat="1">
      <c r="A55" s="24" t="s">
        <v>9</v>
      </c>
      <c r="B55" s="7">
        <v>42865</v>
      </c>
      <c r="C55" s="12">
        <f>AVERAGE((1100*12),(1150*12),(1250*12))</f>
        <v>14000</v>
      </c>
      <c r="D55" s="5">
        <v>31.1</v>
      </c>
      <c r="E55" s="8">
        <v>1539</v>
      </c>
      <c r="F55" s="8">
        <v>1107</v>
      </c>
      <c r="G55" s="8">
        <v>8.7799999999999994</v>
      </c>
      <c r="H55" s="8">
        <v>-223</v>
      </c>
      <c r="I55" s="30">
        <v>0.9</v>
      </c>
      <c r="J55" s="5">
        <v>0.47</v>
      </c>
      <c r="K55" s="5">
        <v>0.01</v>
      </c>
      <c r="L55" s="5">
        <v>348</v>
      </c>
      <c r="M55" s="5">
        <v>4.1000000000000002E-2</v>
      </c>
      <c r="N55" s="29">
        <v>170</v>
      </c>
      <c r="O55" s="8">
        <v>19.399999999999999</v>
      </c>
      <c r="P55" s="8">
        <v>5.92</v>
      </c>
      <c r="Q55" s="29">
        <v>5.0999999999999996</v>
      </c>
      <c r="R55" s="8">
        <v>3.8</v>
      </c>
      <c r="S55" s="8">
        <v>352</v>
      </c>
      <c r="T55" s="8">
        <v>6.9</v>
      </c>
      <c r="U55" s="8">
        <v>0.02</v>
      </c>
      <c r="V55" s="8" t="s">
        <v>4</v>
      </c>
      <c r="W55" s="8">
        <v>6.8000000000000005E-2</v>
      </c>
      <c r="X55" s="8">
        <v>0.52</v>
      </c>
      <c r="Y55" s="8">
        <v>0.23100000000000001</v>
      </c>
      <c r="Z55" s="37">
        <v>-126.73783555999995</v>
      </c>
      <c r="AA55" s="13">
        <v>-17.062100299999997</v>
      </c>
      <c r="AB55" s="29">
        <v>0.23300000000000001</v>
      </c>
      <c r="AC55" s="26">
        <f t="shared" si="0"/>
        <v>1.9416666666666669E-2</v>
      </c>
      <c r="AD55" s="14">
        <v>16.100000000000001</v>
      </c>
      <c r="AE55" s="14">
        <v>-10</v>
      </c>
      <c r="AF55" s="40">
        <v>121.76165731175067</v>
      </c>
      <c r="AG55" s="10">
        <v>0.42450726442235248</v>
      </c>
      <c r="AH55" s="10">
        <v>22.769678061909918</v>
      </c>
      <c r="AI55" s="10">
        <v>2.7088288690758341E-2</v>
      </c>
      <c r="AJ55" s="10">
        <v>0.85485792457013854</v>
      </c>
      <c r="AK55" s="10">
        <v>6.2044971223375447E-2</v>
      </c>
    </row>
    <row r="56" spans="1:37" s="6" customFormat="1">
      <c r="A56" s="25" t="s">
        <v>9</v>
      </c>
      <c r="B56" s="7">
        <v>42976</v>
      </c>
      <c r="C56" s="12">
        <f>1225*12</f>
        <v>14700</v>
      </c>
      <c r="D56" s="5">
        <v>31.7</v>
      </c>
      <c r="E56" s="8">
        <v>1538</v>
      </c>
      <c r="F56" s="8">
        <v>1106</v>
      </c>
      <c r="G56" s="8">
        <v>8.35</v>
      </c>
      <c r="H56" s="8">
        <v>-163</v>
      </c>
      <c r="I56" s="30">
        <v>1.1000000000000001</v>
      </c>
      <c r="J56" s="5">
        <v>0.43</v>
      </c>
      <c r="K56" s="5">
        <v>0</v>
      </c>
      <c r="L56" s="5">
        <v>395</v>
      </c>
      <c r="M56" s="5">
        <v>3.0000000000000001E-3</v>
      </c>
      <c r="N56" s="32">
        <v>172</v>
      </c>
      <c r="O56" s="6">
        <v>19.7</v>
      </c>
      <c r="P56" s="6">
        <v>6.04</v>
      </c>
      <c r="Q56" s="32">
        <v>5.0999999999999996</v>
      </c>
      <c r="R56" s="6">
        <v>3.6</v>
      </c>
      <c r="S56" s="6">
        <v>345</v>
      </c>
      <c r="T56" s="6">
        <v>7.1</v>
      </c>
      <c r="U56" s="8" t="s">
        <v>4</v>
      </c>
      <c r="V56" s="8" t="s">
        <v>4</v>
      </c>
      <c r="W56" s="6">
        <v>6.5000000000000002E-2</v>
      </c>
      <c r="X56" s="6">
        <v>0.52</v>
      </c>
      <c r="Y56" s="6">
        <v>0.221</v>
      </c>
      <c r="Z56" s="37">
        <v>-127.21869800790321</v>
      </c>
      <c r="AA56" s="13">
        <v>-17.365223409653439</v>
      </c>
      <c r="AB56" s="29">
        <v>0.214</v>
      </c>
      <c r="AC56" s="26">
        <f t="shared" si="0"/>
        <v>1.7833333333333333E-2</v>
      </c>
      <c r="AD56" s="14">
        <v>12.7</v>
      </c>
      <c r="AE56" s="14">
        <v>-10.14</v>
      </c>
      <c r="AF56" s="41">
        <v>112.76485959245636</v>
      </c>
      <c r="AG56" s="15">
        <v>0.2167073664366739</v>
      </c>
      <c r="AH56" s="15">
        <v>15.869555054239349</v>
      </c>
      <c r="AI56" s="15">
        <v>0.16239692720422708</v>
      </c>
      <c r="AJ56" s="15">
        <v>0.7076541156973033</v>
      </c>
      <c r="AK56" s="15">
        <v>0.14424397494086025</v>
      </c>
    </row>
    <row r="57" spans="1:37" s="6" customFormat="1">
      <c r="A57" s="25" t="s">
        <v>9</v>
      </c>
      <c r="B57" s="7">
        <v>43067</v>
      </c>
      <c r="C57" s="12">
        <v>7300</v>
      </c>
      <c r="D57" s="5">
        <v>30.7</v>
      </c>
      <c r="E57" s="8">
        <v>1544</v>
      </c>
      <c r="F57" s="8">
        <v>1110</v>
      </c>
      <c r="G57" s="8">
        <v>7.63</v>
      </c>
      <c r="H57" s="8">
        <v>-199</v>
      </c>
      <c r="I57" s="30">
        <v>0.7</v>
      </c>
      <c r="J57" s="5">
        <v>0.49</v>
      </c>
      <c r="K57" s="5">
        <v>0</v>
      </c>
      <c r="L57" s="5">
        <v>308</v>
      </c>
      <c r="M57" s="5">
        <v>0.02</v>
      </c>
      <c r="N57" s="32">
        <v>172</v>
      </c>
      <c r="O57" s="6">
        <v>19.100000000000001</v>
      </c>
      <c r="P57" s="6">
        <v>5.59</v>
      </c>
      <c r="Q57" s="32">
        <v>5.0999999999999996</v>
      </c>
      <c r="R57" s="6">
        <v>3.9</v>
      </c>
      <c r="S57" s="6">
        <v>352</v>
      </c>
      <c r="T57" s="6">
        <v>7.1</v>
      </c>
      <c r="U57" s="8" t="s">
        <v>4</v>
      </c>
      <c r="V57" s="8" t="s">
        <v>4</v>
      </c>
      <c r="W57" s="6">
        <v>6.5000000000000002E-2</v>
      </c>
      <c r="X57" s="6">
        <v>0.52</v>
      </c>
      <c r="Y57" s="6">
        <v>0.22700000000000001</v>
      </c>
      <c r="Z57" s="37">
        <v>-127.55633174265321</v>
      </c>
      <c r="AA57" s="13">
        <v>-17.481655905006157</v>
      </c>
      <c r="AB57" s="29">
        <v>0.13300000000000001</v>
      </c>
      <c r="AC57" s="26">
        <f t="shared" si="0"/>
        <v>1.1083333333333334E-2</v>
      </c>
      <c r="AD57" s="14">
        <v>12.95</v>
      </c>
      <c r="AE57" s="14">
        <v>-10.15</v>
      </c>
      <c r="AF57" s="41">
        <v>136.41955913657554</v>
      </c>
      <c r="AG57" s="15">
        <v>0.3224448304225182</v>
      </c>
      <c r="AH57" s="15">
        <v>19.781075719993858</v>
      </c>
      <c r="AI57" s="15">
        <v>4.5765712778904843E-2</v>
      </c>
      <c r="AJ57" s="15">
        <v>0.81293681160648634</v>
      </c>
      <c r="AK57" s="15">
        <v>9.9423170444298534E-2</v>
      </c>
    </row>
    <row r="58" spans="1:37" s="6" customFormat="1">
      <c r="A58" s="24" t="s">
        <v>10</v>
      </c>
      <c r="B58" s="7">
        <v>42346</v>
      </c>
      <c r="C58" s="5">
        <v>0</v>
      </c>
      <c r="D58" s="5">
        <v>21</v>
      </c>
      <c r="E58" s="8">
        <v>7894</v>
      </c>
      <c r="F58" s="8">
        <v>6579</v>
      </c>
      <c r="G58" s="8">
        <v>9.3699999999999992</v>
      </c>
      <c r="H58" s="8">
        <v>-350</v>
      </c>
      <c r="I58" s="30" t="s">
        <v>4</v>
      </c>
      <c r="J58" s="8" t="s">
        <v>4</v>
      </c>
      <c r="K58" s="5" t="s">
        <v>4</v>
      </c>
      <c r="L58" s="5" t="s">
        <v>4</v>
      </c>
      <c r="M58" s="5" t="s">
        <v>4</v>
      </c>
      <c r="N58" s="29">
        <v>4190</v>
      </c>
      <c r="O58" s="8">
        <v>219</v>
      </c>
      <c r="P58" s="8">
        <v>2.83</v>
      </c>
      <c r="Q58" s="29">
        <v>99.6</v>
      </c>
      <c r="R58" s="8">
        <v>330</v>
      </c>
      <c r="S58" s="8">
        <v>1330</v>
      </c>
      <c r="T58" s="8">
        <v>1</v>
      </c>
      <c r="U58" s="8">
        <v>0.47</v>
      </c>
      <c r="V58" s="8">
        <v>0.19800000000000001</v>
      </c>
      <c r="W58" s="8">
        <v>8.9999999999999993E-3</v>
      </c>
      <c r="X58" s="8">
        <v>0.48</v>
      </c>
      <c r="Y58" s="8">
        <v>2.38</v>
      </c>
      <c r="Z58" s="37">
        <v>-116.28462557196082</v>
      </c>
      <c r="AA58" s="13">
        <v>-15.837981321176466</v>
      </c>
      <c r="AB58" s="29" t="s">
        <v>4</v>
      </c>
      <c r="AC58" s="26" t="s">
        <v>4</v>
      </c>
      <c r="AD58" s="8" t="s">
        <v>4</v>
      </c>
      <c r="AE58" s="8" t="s">
        <v>4</v>
      </c>
      <c r="AF58" s="29" t="s">
        <v>4</v>
      </c>
      <c r="AG58" s="8" t="s">
        <v>4</v>
      </c>
      <c r="AH58" s="8" t="s">
        <v>4</v>
      </c>
      <c r="AI58" s="8" t="s">
        <v>4</v>
      </c>
      <c r="AJ58" s="8" t="s">
        <v>4</v>
      </c>
      <c r="AK58" s="8" t="s">
        <v>4</v>
      </c>
    </row>
    <row r="59" spans="1:37" s="6" customFormat="1">
      <c r="A59" s="24" t="s">
        <v>10</v>
      </c>
      <c r="B59" s="7">
        <v>42494</v>
      </c>
      <c r="C59" s="5">
        <v>0</v>
      </c>
      <c r="D59" s="5">
        <v>21.3</v>
      </c>
      <c r="E59" s="8">
        <v>7825</v>
      </c>
      <c r="F59" s="8">
        <v>6530</v>
      </c>
      <c r="G59" s="8">
        <v>9.3000000000000007</v>
      </c>
      <c r="H59" s="8">
        <v>-324</v>
      </c>
      <c r="I59" s="30">
        <v>0.3</v>
      </c>
      <c r="J59" s="5">
        <v>0.12</v>
      </c>
      <c r="K59" s="5">
        <v>0.18</v>
      </c>
      <c r="L59" s="5">
        <v>61</v>
      </c>
      <c r="M59" s="5">
        <v>1.1000000000000001</v>
      </c>
      <c r="N59" s="29">
        <v>3710</v>
      </c>
      <c r="O59" s="8">
        <v>181</v>
      </c>
      <c r="P59" s="8">
        <v>3.01</v>
      </c>
      <c r="Q59" s="29">
        <v>91.2</v>
      </c>
      <c r="R59" s="8">
        <v>309</v>
      </c>
      <c r="S59" s="8">
        <v>1590</v>
      </c>
      <c r="T59" s="8">
        <v>0.9</v>
      </c>
      <c r="U59" s="8">
        <v>0.34</v>
      </c>
      <c r="V59" s="8">
        <v>0.159</v>
      </c>
      <c r="W59" s="8">
        <v>2.1000000000000001E-2</v>
      </c>
      <c r="X59" s="8">
        <v>0.91</v>
      </c>
      <c r="Y59" s="8">
        <v>2.2799999999999998</v>
      </c>
      <c r="Z59" s="36" t="s">
        <v>4</v>
      </c>
      <c r="AA59" s="27" t="s">
        <v>4</v>
      </c>
      <c r="AB59" s="29" t="s">
        <v>4</v>
      </c>
      <c r="AC59" s="26" t="s">
        <v>4</v>
      </c>
      <c r="AD59" s="8" t="s">
        <v>4</v>
      </c>
      <c r="AE59" s="8" t="s">
        <v>4</v>
      </c>
      <c r="AF59" s="40">
        <v>10.83414967998754</v>
      </c>
      <c r="AG59" s="10">
        <v>3.2842303716170833</v>
      </c>
      <c r="AH59" s="10">
        <v>643.59142660045813</v>
      </c>
      <c r="AI59" s="10">
        <v>6.3938372075301453E-2</v>
      </c>
      <c r="AJ59" s="10">
        <v>15.715978092714391</v>
      </c>
      <c r="AK59" s="10">
        <v>0.50325093942056354</v>
      </c>
    </row>
    <row r="60" spans="1:37" s="6" customFormat="1">
      <c r="A60" s="24" t="s">
        <v>10</v>
      </c>
      <c r="B60" s="7">
        <v>42509</v>
      </c>
      <c r="C60" s="5">
        <v>0</v>
      </c>
      <c r="D60" s="5">
        <v>21.6</v>
      </c>
      <c r="E60" s="8">
        <v>7883</v>
      </c>
      <c r="F60" s="8">
        <v>6554</v>
      </c>
      <c r="G60" s="8">
        <v>8.9700000000000006</v>
      </c>
      <c r="H60" s="8">
        <v>-134</v>
      </c>
      <c r="I60" s="30">
        <v>0.3</v>
      </c>
      <c r="J60" s="5">
        <v>0.13</v>
      </c>
      <c r="K60" s="5">
        <v>0.08</v>
      </c>
      <c r="L60" s="5">
        <v>86</v>
      </c>
      <c r="M60" s="5">
        <v>0.68</v>
      </c>
      <c r="N60" s="29">
        <v>4290</v>
      </c>
      <c r="O60" s="8">
        <v>208</v>
      </c>
      <c r="P60" s="8">
        <v>2.96</v>
      </c>
      <c r="Q60" s="29">
        <v>89.4</v>
      </c>
      <c r="R60" s="8">
        <v>310</v>
      </c>
      <c r="S60" s="8">
        <v>1510</v>
      </c>
      <c r="T60" s="8">
        <v>1.1000000000000001</v>
      </c>
      <c r="U60" s="8">
        <v>0.15</v>
      </c>
      <c r="V60" s="8">
        <v>0.17499999999999999</v>
      </c>
      <c r="W60" s="8">
        <v>8.9999999999999993E-3</v>
      </c>
      <c r="X60" s="8">
        <v>0.9</v>
      </c>
      <c r="Y60" s="8">
        <v>2.23</v>
      </c>
      <c r="Z60" s="37">
        <v>-115.23229122497837</v>
      </c>
      <c r="AA60" s="13">
        <v>-15.885677121674433</v>
      </c>
      <c r="AB60" s="29">
        <v>0.314</v>
      </c>
      <c r="AC60" s="26">
        <f t="shared" si="0"/>
        <v>2.6166666666666668E-2</v>
      </c>
      <c r="AD60" s="8" t="s">
        <v>4</v>
      </c>
      <c r="AE60" s="8" t="s">
        <v>4</v>
      </c>
      <c r="AF60" s="40">
        <v>15.780799133371135</v>
      </c>
      <c r="AG60" s="10">
        <v>1.8787131546935554</v>
      </c>
      <c r="AH60" s="10">
        <v>376.85465790414884</v>
      </c>
      <c r="AI60" s="10">
        <v>7.8125694217654376E-2</v>
      </c>
      <c r="AJ60" s="10">
        <v>9.8701733432186103</v>
      </c>
      <c r="AK60" s="10">
        <v>0.27399131478154126</v>
      </c>
    </row>
    <row r="61" spans="1:37" s="6" customFormat="1">
      <c r="A61" s="24" t="s">
        <v>10</v>
      </c>
      <c r="B61" s="7">
        <v>42564</v>
      </c>
      <c r="C61" s="5">
        <v>0</v>
      </c>
      <c r="D61" s="5">
        <v>22.1</v>
      </c>
      <c r="E61" s="8">
        <v>7875</v>
      </c>
      <c r="F61" s="8">
        <v>6538</v>
      </c>
      <c r="G61" s="8">
        <v>9.18</v>
      </c>
      <c r="H61" s="8">
        <v>-314</v>
      </c>
      <c r="I61" s="30">
        <v>0.2</v>
      </c>
      <c r="J61" s="5">
        <v>0.13</v>
      </c>
      <c r="K61" s="5">
        <v>0.09</v>
      </c>
      <c r="L61" s="5">
        <v>98</v>
      </c>
      <c r="M61" s="5">
        <v>1.4999999999999999E-2</v>
      </c>
      <c r="N61" s="29">
        <v>4180</v>
      </c>
      <c r="O61" s="8">
        <v>211</v>
      </c>
      <c r="P61" s="8">
        <v>3.11</v>
      </c>
      <c r="Q61" s="29">
        <v>95.7</v>
      </c>
      <c r="R61" s="8">
        <v>331</v>
      </c>
      <c r="S61" s="8">
        <v>1580</v>
      </c>
      <c r="T61" s="8">
        <v>1</v>
      </c>
      <c r="U61" s="8">
        <v>0.18</v>
      </c>
      <c r="V61" s="8">
        <v>0.17299999999999999</v>
      </c>
      <c r="W61" s="8">
        <v>8.0000000000000002E-3</v>
      </c>
      <c r="X61" s="8">
        <v>0.87</v>
      </c>
      <c r="Y61" s="8">
        <v>2.3199999999999998</v>
      </c>
      <c r="Z61" s="37">
        <v>-115.20829459356264</v>
      </c>
      <c r="AA61" s="13">
        <v>-15.824182391222196</v>
      </c>
      <c r="AB61" s="29">
        <v>0.38600000000000001</v>
      </c>
      <c r="AC61" s="26">
        <f t="shared" si="0"/>
        <v>3.216666666666667E-2</v>
      </c>
      <c r="AD61" s="11">
        <v>0.49445652738657114</v>
      </c>
      <c r="AE61" s="11">
        <v>-14.278768160034943</v>
      </c>
      <c r="AF61" s="40">
        <v>21.10497729898723</v>
      </c>
      <c r="AG61" s="10">
        <v>2.2573874455337752</v>
      </c>
      <c r="AH61" s="10">
        <v>423.62596990530375</v>
      </c>
      <c r="AI61" s="10">
        <v>0.10579697775972452</v>
      </c>
      <c r="AJ61" s="10">
        <v>12.342562801640533</v>
      </c>
      <c r="AK61" s="10">
        <v>0.52218589499099699</v>
      </c>
    </row>
    <row r="62" spans="1:37" s="6" customFormat="1">
      <c r="A62" s="24" t="s">
        <v>10</v>
      </c>
      <c r="B62" s="7">
        <v>42635</v>
      </c>
      <c r="C62" s="5">
        <v>0</v>
      </c>
      <c r="D62" s="5">
        <v>21.8</v>
      </c>
      <c r="E62" s="8">
        <v>7987</v>
      </c>
      <c r="F62" s="8">
        <v>6636</v>
      </c>
      <c r="G62" s="8">
        <v>8.14</v>
      </c>
      <c r="H62" s="8">
        <v>-250</v>
      </c>
      <c r="I62" s="30">
        <v>0.3</v>
      </c>
      <c r="J62" s="5">
        <v>0.06</v>
      </c>
      <c r="K62" s="5">
        <v>2.0299999999999998</v>
      </c>
      <c r="L62" s="5">
        <v>73</v>
      </c>
      <c r="M62" s="5">
        <v>7.0000000000000007E-2</v>
      </c>
      <c r="N62" s="29">
        <v>4290</v>
      </c>
      <c r="O62" s="8">
        <v>217</v>
      </c>
      <c r="P62" s="8" t="s">
        <v>4</v>
      </c>
      <c r="Q62" s="29">
        <v>98.9</v>
      </c>
      <c r="R62" s="8">
        <v>325</v>
      </c>
      <c r="S62" s="8">
        <v>1600</v>
      </c>
      <c r="T62" s="8">
        <v>6.4</v>
      </c>
      <c r="U62" s="8">
        <v>3.78</v>
      </c>
      <c r="V62" s="8">
        <v>0.34599999999999997</v>
      </c>
      <c r="W62" s="8" t="s">
        <v>4</v>
      </c>
      <c r="X62" s="8">
        <v>0.94</v>
      </c>
      <c r="Y62" s="8">
        <v>2.2200000000000002</v>
      </c>
      <c r="Z62" s="36">
        <v>-113</v>
      </c>
      <c r="AA62" s="27">
        <v>-15.8</v>
      </c>
      <c r="AB62" s="29">
        <v>0.158</v>
      </c>
      <c r="AC62" s="26">
        <f t="shared" si="0"/>
        <v>1.3166666666666667E-2</v>
      </c>
      <c r="AD62" s="8" t="s">
        <v>4</v>
      </c>
      <c r="AE62" s="8" t="s">
        <v>4</v>
      </c>
      <c r="AF62" s="40">
        <v>58.317574875328425</v>
      </c>
      <c r="AG62" s="10">
        <v>0.36732139776560885</v>
      </c>
      <c r="AH62" s="10">
        <v>79.50510663126137</v>
      </c>
      <c r="AI62" s="10">
        <v>0</v>
      </c>
      <c r="AJ62" s="10">
        <v>2.4848229682852723</v>
      </c>
      <c r="AK62" s="10">
        <v>9.0891432908673603E-2</v>
      </c>
    </row>
    <row r="63" spans="1:37" s="6" customFormat="1">
      <c r="A63" s="24" t="s">
        <v>10</v>
      </c>
      <c r="B63" s="7">
        <v>42711</v>
      </c>
      <c r="C63" s="5">
        <v>0</v>
      </c>
      <c r="D63" s="5">
        <v>24.6</v>
      </c>
      <c r="E63" s="8">
        <v>7978</v>
      </c>
      <c r="F63" s="8">
        <v>6685</v>
      </c>
      <c r="G63" s="8">
        <v>8.64</v>
      </c>
      <c r="H63" s="8">
        <v>-205</v>
      </c>
      <c r="I63" s="30">
        <v>0.4</v>
      </c>
      <c r="J63" s="5">
        <v>0.08</v>
      </c>
      <c r="K63" s="5">
        <v>1.23</v>
      </c>
      <c r="L63" s="5">
        <v>55</v>
      </c>
      <c r="M63" s="5">
        <v>0.09</v>
      </c>
      <c r="N63" s="30">
        <v>4370</v>
      </c>
      <c r="O63" s="5">
        <v>233</v>
      </c>
      <c r="P63" s="5">
        <v>3.12</v>
      </c>
      <c r="Q63" s="30">
        <v>93</v>
      </c>
      <c r="R63" s="5">
        <v>310</v>
      </c>
      <c r="S63" s="5">
        <v>1510</v>
      </c>
      <c r="T63" s="5">
        <v>5.2</v>
      </c>
      <c r="U63" s="5">
        <v>2.3199999999999998</v>
      </c>
      <c r="V63" s="5">
        <v>0.33200000000000002</v>
      </c>
      <c r="W63" s="5">
        <v>7.0000000000000001E-3</v>
      </c>
      <c r="X63" s="5">
        <v>0.85</v>
      </c>
      <c r="Y63" s="5">
        <v>2.08</v>
      </c>
      <c r="Z63" s="37">
        <v>-114.88704956000001</v>
      </c>
      <c r="AA63" s="13">
        <v>-15.381647899999997</v>
      </c>
      <c r="AB63" s="29">
        <v>0.13600000000000001</v>
      </c>
      <c r="AC63" s="26">
        <f t="shared" si="0"/>
        <v>1.1333333333333334E-2</v>
      </c>
      <c r="AD63" s="11">
        <v>2.9424027802931518</v>
      </c>
      <c r="AE63" s="11">
        <v>-13.145720872650131</v>
      </c>
      <c r="AF63" s="40">
        <v>78.45027775017617</v>
      </c>
      <c r="AG63" s="10">
        <v>0.91892793088122537</v>
      </c>
      <c r="AH63" s="10">
        <v>174.04027710450728</v>
      </c>
      <c r="AI63" s="10">
        <v>6.3030899288004899E-2</v>
      </c>
      <c r="AJ63" s="10">
        <v>6.6931977431160838</v>
      </c>
      <c r="AK63" s="10">
        <v>0.20017968629800353</v>
      </c>
    </row>
    <row r="64" spans="1:37" s="6" customFormat="1">
      <c r="A64" s="24" t="s">
        <v>10</v>
      </c>
      <c r="B64" s="7">
        <v>42780</v>
      </c>
      <c r="C64" s="5">
        <v>0</v>
      </c>
      <c r="D64" s="5">
        <v>20.8</v>
      </c>
      <c r="E64" s="8">
        <v>7937</v>
      </c>
      <c r="F64" s="8">
        <v>6619</v>
      </c>
      <c r="G64" s="8">
        <v>8.11</v>
      </c>
      <c r="H64" s="8">
        <v>-213</v>
      </c>
      <c r="I64" s="30">
        <v>0.3</v>
      </c>
      <c r="J64" s="5">
        <v>0.08</v>
      </c>
      <c r="K64" s="5">
        <v>1.43</v>
      </c>
      <c r="L64" s="5">
        <v>74</v>
      </c>
      <c r="M64" s="5">
        <v>0.02</v>
      </c>
      <c r="N64" s="32">
        <v>4280</v>
      </c>
      <c r="O64" s="6">
        <v>216</v>
      </c>
      <c r="P64" s="6">
        <v>3.48</v>
      </c>
      <c r="Q64" s="32">
        <v>98</v>
      </c>
      <c r="R64" s="6">
        <v>327</v>
      </c>
      <c r="S64" s="6">
        <v>1600</v>
      </c>
      <c r="T64" s="6">
        <v>5.3</v>
      </c>
      <c r="U64" s="6">
        <v>2.5</v>
      </c>
      <c r="V64" s="6">
        <v>0.39</v>
      </c>
      <c r="W64" s="6">
        <v>5.0000000000000001E-3</v>
      </c>
      <c r="X64" s="6">
        <v>0.92</v>
      </c>
      <c r="Y64" s="6">
        <v>2.23</v>
      </c>
      <c r="Z64" s="36" t="s">
        <v>4</v>
      </c>
      <c r="AA64" s="27" t="s">
        <v>4</v>
      </c>
      <c r="AB64" s="29">
        <v>0.13600000000000001</v>
      </c>
      <c r="AC64" s="26">
        <f t="shared" si="0"/>
        <v>1.1333333333333334E-2</v>
      </c>
      <c r="AD64" s="11">
        <v>2.6944023492604567</v>
      </c>
      <c r="AE64" s="11">
        <v>-13.431225838562876</v>
      </c>
      <c r="AF64" s="40">
        <v>64.968881175983043</v>
      </c>
      <c r="AG64" s="10">
        <v>1.8891356593847821</v>
      </c>
      <c r="AH64" s="10">
        <v>371.0945550082028</v>
      </c>
      <c r="AI64" s="10">
        <v>0</v>
      </c>
      <c r="AJ64" s="10">
        <v>10.023577379877869</v>
      </c>
      <c r="AK64" s="10">
        <v>0.40277561526620476</v>
      </c>
    </row>
    <row r="65" spans="1:37" s="6" customFormat="1">
      <c r="A65" s="24" t="s">
        <v>10</v>
      </c>
      <c r="B65" s="7">
        <v>42866</v>
      </c>
      <c r="C65" s="5">
        <v>0</v>
      </c>
      <c r="D65" s="5">
        <v>20.2</v>
      </c>
      <c r="E65" s="8">
        <v>7952</v>
      </c>
      <c r="F65" s="8">
        <v>6621</v>
      </c>
      <c r="G65" s="8">
        <v>8.2899999999999991</v>
      </c>
      <c r="H65" s="8">
        <v>-257</v>
      </c>
      <c r="I65" s="30">
        <v>0.3</v>
      </c>
      <c r="J65" s="5">
        <v>0.06</v>
      </c>
      <c r="K65" s="5">
        <v>1.74</v>
      </c>
      <c r="L65" s="5">
        <v>122</v>
      </c>
      <c r="M65" s="5">
        <v>0.312</v>
      </c>
      <c r="N65" s="30">
        <v>4260</v>
      </c>
      <c r="O65" s="5">
        <v>225</v>
      </c>
      <c r="P65" s="5">
        <v>5.23</v>
      </c>
      <c r="Q65" s="30">
        <v>98.2</v>
      </c>
      <c r="R65" s="5">
        <v>323</v>
      </c>
      <c r="S65" s="5">
        <v>1570</v>
      </c>
      <c r="T65" s="5">
        <v>6.9</v>
      </c>
      <c r="U65" s="5">
        <v>4.47</v>
      </c>
      <c r="V65" s="5">
        <v>0.35699999999999998</v>
      </c>
      <c r="W65" s="5">
        <v>0.01</v>
      </c>
      <c r="X65" s="5">
        <v>0.94</v>
      </c>
      <c r="Y65" s="5">
        <v>2.27</v>
      </c>
      <c r="Z65" s="36" t="s">
        <v>4</v>
      </c>
      <c r="AA65" s="27" t="s">
        <v>4</v>
      </c>
      <c r="AB65" s="29">
        <v>0.186</v>
      </c>
      <c r="AC65" s="26">
        <f t="shared" si="0"/>
        <v>1.55E-2</v>
      </c>
      <c r="AD65" s="14">
        <v>2.77</v>
      </c>
      <c r="AE65" s="14">
        <v>-12.7</v>
      </c>
      <c r="AF65" s="29" t="s">
        <v>4</v>
      </c>
      <c r="AG65" s="8" t="s">
        <v>4</v>
      </c>
      <c r="AH65" s="8" t="s">
        <v>4</v>
      </c>
      <c r="AI65" s="8" t="s">
        <v>4</v>
      </c>
      <c r="AJ65" s="8" t="s">
        <v>4</v>
      </c>
      <c r="AK65" s="8" t="s">
        <v>4</v>
      </c>
    </row>
    <row r="66" spans="1:37" s="6" customFormat="1">
      <c r="A66" s="24" t="s">
        <v>10</v>
      </c>
      <c r="B66" s="7">
        <v>42976</v>
      </c>
      <c r="C66" s="5">
        <v>0</v>
      </c>
      <c r="D66" s="5">
        <v>22.2</v>
      </c>
      <c r="E66" s="8">
        <v>7945</v>
      </c>
      <c r="F66" s="8">
        <v>6613</v>
      </c>
      <c r="G66" s="8">
        <v>8.1300000000000008</v>
      </c>
      <c r="H66" s="8">
        <v>-207</v>
      </c>
      <c r="I66" s="30">
        <v>0.3</v>
      </c>
      <c r="J66" s="5">
        <v>0.03</v>
      </c>
      <c r="K66" s="5">
        <v>1.51</v>
      </c>
      <c r="L66" s="5">
        <v>88</v>
      </c>
      <c r="M66" s="5">
        <v>7.0000000000000001E-3</v>
      </c>
      <c r="N66" s="32">
        <v>4400</v>
      </c>
      <c r="O66" s="6">
        <v>233</v>
      </c>
      <c r="P66" s="8" t="s">
        <v>4</v>
      </c>
      <c r="Q66" s="32">
        <v>99.3</v>
      </c>
      <c r="R66" s="6">
        <v>320</v>
      </c>
      <c r="S66" s="6">
        <v>1600</v>
      </c>
      <c r="T66" s="6">
        <v>5.3</v>
      </c>
      <c r="U66" s="6">
        <v>1.97</v>
      </c>
      <c r="V66" s="6">
        <v>0.33400000000000002</v>
      </c>
      <c r="W66" s="6">
        <v>8.9999999999999993E-3</v>
      </c>
      <c r="X66" s="6">
        <v>0.94</v>
      </c>
      <c r="Y66" s="6">
        <v>2.17</v>
      </c>
      <c r="Z66" s="37">
        <v>-114.853162772755</v>
      </c>
      <c r="AA66" s="13">
        <v>-15.713212192614577</v>
      </c>
      <c r="AB66" s="29">
        <v>0.28799999999999998</v>
      </c>
      <c r="AC66" s="26">
        <f t="shared" si="0"/>
        <v>2.3999999999999997E-2</v>
      </c>
      <c r="AD66" s="14">
        <v>2.6</v>
      </c>
      <c r="AE66" s="14">
        <v>-13.425000000000001</v>
      </c>
      <c r="AF66" s="41">
        <v>57.882115848844364</v>
      </c>
      <c r="AG66" s="15">
        <v>1.5487798611248307</v>
      </c>
      <c r="AH66" s="15">
        <v>350.45347225375195</v>
      </c>
      <c r="AI66" s="15">
        <v>0.17727153383896671</v>
      </c>
      <c r="AJ66" s="15">
        <v>9.2319350574430832</v>
      </c>
      <c r="AK66" s="15">
        <v>0.10111343140120413</v>
      </c>
    </row>
    <row r="67" spans="1:37" s="6" customFormat="1">
      <c r="A67" s="24" t="s">
        <v>10</v>
      </c>
      <c r="B67" s="7">
        <v>43067</v>
      </c>
      <c r="C67" s="5">
        <v>0</v>
      </c>
      <c r="D67" s="5">
        <v>20.6</v>
      </c>
      <c r="E67" s="8">
        <v>7974</v>
      </c>
      <c r="F67" s="8">
        <v>6641</v>
      </c>
      <c r="G67" s="8">
        <v>6.68</v>
      </c>
      <c r="H67" s="8">
        <v>-188</v>
      </c>
      <c r="I67" s="30">
        <v>0.3</v>
      </c>
      <c r="J67" s="5">
        <v>0.01</v>
      </c>
      <c r="K67" s="5">
        <v>2.93</v>
      </c>
      <c r="L67" s="5">
        <v>20</v>
      </c>
      <c r="M67" s="5">
        <v>8.9999999999999993E-3</v>
      </c>
      <c r="N67" s="32">
        <v>4220</v>
      </c>
      <c r="O67" s="6">
        <v>207</v>
      </c>
      <c r="P67" s="8" t="s">
        <v>4</v>
      </c>
      <c r="Q67" s="32">
        <v>99.7</v>
      </c>
      <c r="R67" s="6">
        <v>334</v>
      </c>
      <c r="S67" s="6">
        <v>1600</v>
      </c>
      <c r="T67" s="6">
        <v>6.3</v>
      </c>
      <c r="U67" s="6">
        <v>8.84</v>
      </c>
      <c r="V67" s="6">
        <v>0.65500000000000003</v>
      </c>
      <c r="W67" s="6">
        <v>5.0000000000000001E-3</v>
      </c>
      <c r="X67" s="6">
        <v>0.92</v>
      </c>
      <c r="Y67" s="6">
        <v>2.1800000000000002</v>
      </c>
      <c r="Z67" s="37">
        <v>-115.2948134694379</v>
      </c>
      <c r="AA67" s="13">
        <v>-15.850771139473272</v>
      </c>
      <c r="AB67" s="29">
        <v>0.31900000000000001</v>
      </c>
      <c r="AC67" s="26">
        <f t="shared" si="0"/>
        <v>2.6583333333333334E-2</v>
      </c>
      <c r="AD67" s="14">
        <v>2.65</v>
      </c>
      <c r="AE67" s="14">
        <v>-12.51</v>
      </c>
      <c r="AF67" s="41">
        <v>144.66862407157518</v>
      </c>
      <c r="AG67" s="15">
        <v>0.40714852834437265</v>
      </c>
      <c r="AH67" s="15">
        <v>95.229550579089661</v>
      </c>
      <c r="AI67" s="15">
        <v>0.23292650657366945</v>
      </c>
      <c r="AJ67" s="15">
        <v>2.8554346275799203</v>
      </c>
      <c r="AK67" s="15">
        <v>0.34029657798324031</v>
      </c>
    </row>
  </sheetData>
  <mergeCells count="7">
    <mergeCell ref="D2:H2"/>
    <mergeCell ref="I2:M2"/>
    <mergeCell ref="N2:P2"/>
    <mergeCell ref="Q2:Y2"/>
    <mergeCell ref="AF2:AK2"/>
    <mergeCell ref="Z2:AA2"/>
    <mergeCell ref="AB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B99D-F2B0-DF4A-A4FA-F5CDA3AE0B22}">
  <dimension ref="A1:L39"/>
  <sheetViews>
    <sheetView tabSelected="1" workbookViewId="0"/>
  </sheetViews>
  <sheetFormatPr defaultColWidth="11" defaultRowHeight="15.75"/>
  <sheetData>
    <row r="1" spans="1:12">
      <c r="A1" s="42" t="s">
        <v>251</v>
      </c>
    </row>
    <row r="2" spans="1:12">
      <c r="A2" s="50" t="s">
        <v>52</v>
      </c>
      <c r="B2" s="50"/>
      <c r="C2" s="50" t="s">
        <v>53</v>
      </c>
      <c r="D2" s="50"/>
      <c r="E2" s="50" t="s">
        <v>54</v>
      </c>
      <c r="F2" s="50"/>
      <c r="G2" s="50" t="s">
        <v>55</v>
      </c>
      <c r="H2" s="50"/>
      <c r="I2" s="50" t="s">
        <v>56</v>
      </c>
      <c r="J2" s="50"/>
      <c r="K2" s="50" t="s">
        <v>57</v>
      </c>
      <c r="L2" s="50"/>
    </row>
    <row r="3" spans="1:12">
      <c r="A3" s="42" t="s">
        <v>58</v>
      </c>
      <c r="B3" s="42" t="s">
        <v>59</v>
      </c>
      <c r="C3" s="42" t="s">
        <v>58</v>
      </c>
      <c r="D3" s="42" t="s">
        <v>59</v>
      </c>
      <c r="E3" s="42" t="s">
        <v>58</v>
      </c>
      <c r="F3" s="42" t="s">
        <v>59</v>
      </c>
      <c r="G3" s="42" t="s">
        <v>58</v>
      </c>
      <c r="H3" s="42" t="s">
        <v>59</v>
      </c>
      <c r="I3" s="42" t="s">
        <v>58</v>
      </c>
      <c r="J3" s="42" t="s">
        <v>59</v>
      </c>
      <c r="K3" s="42" t="s">
        <v>58</v>
      </c>
      <c r="L3" s="42" t="s">
        <v>59</v>
      </c>
    </row>
    <row r="4" spans="1:12">
      <c r="A4" s="43" t="s">
        <v>60</v>
      </c>
      <c r="B4" t="s">
        <v>61</v>
      </c>
      <c r="C4" s="43" t="s">
        <v>60</v>
      </c>
      <c r="D4" t="s">
        <v>62</v>
      </c>
      <c r="E4" s="43" t="s">
        <v>60</v>
      </c>
      <c r="F4" t="s">
        <v>63</v>
      </c>
      <c r="G4" s="43" t="s">
        <v>60</v>
      </c>
      <c r="H4" t="s">
        <v>64</v>
      </c>
      <c r="I4" s="43" t="s">
        <v>65</v>
      </c>
      <c r="J4" t="s">
        <v>66</v>
      </c>
      <c r="K4" s="43" t="s">
        <v>60</v>
      </c>
      <c r="L4" t="s">
        <v>67</v>
      </c>
    </row>
    <row r="5" spans="1:12">
      <c r="A5" s="43" t="s">
        <v>68</v>
      </c>
      <c r="B5" t="s">
        <v>69</v>
      </c>
      <c r="C5" s="43" t="s">
        <v>68</v>
      </c>
      <c r="D5" t="s">
        <v>70</v>
      </c>
      <c r="E5" s="43" t="s">
        <v>68</v>
      </c>
      <c r="F5" t="s">
        <v>71</v>
      </c>
      <c r="G5" s="43" t="s">
        <v>68</v>
      </c>
      <c r="H5" t="s">
        <v>72</v>
      </c>
      <c r="I5" s="43" t="s">
        <v>73</v>
      </c>
      <c r="J5" t="s">
        <v>74</v>
      </c>
      <c r="K5" s="43" t="s">
        <v>68</v>
      </c>
      <c r="L5" t="s">
        <v>75</v>
      </c>
    </row>
    <row r="6" spans="1:12">
      <c r="A6" s="43" t="s">
        <v>73</v>
      </c>
      <c r="B6" t="s">
        <v>76</v>
      </c>
      <c r="C6" s="43" t="s">
        <v>77</v>
      </c>
      <c r="D6" t="s">
        <v>78</v>
      </c>
      <c r="E6" s="43" t="s">
        <v>73</v>
      </c>
      <c r="F6" t="s">
        <v>79</v>
      </c>
      <c r="G6" s="43" t="s">
        <v>73</v>
      </c>
      <c r="H6" t="s">
        <v>80</v>
      </c>
      <c r="I6" s="43" t="s">
        <v>81</v>
      </c>
      <c r="J6" t="s">
        <v>82</v>
      </c>
      <c r="K6" s="43" t="s">
        <v>81</v>
      </c>
      <c r="L6" t="s">
        <v>83</v>
      </c>
    </row>
    <row r="7" spans="1:12">
      <c r="A7" s="43" t="s">
        <v>81</v>
      </c>
      <c r="B7" t="s">
        <v>84</v>
      </c>
      <c r="C7" s="43" t="s">
        <v>73</v>
      </c>
      <c r="D7" t="s">
        <v>85</v>
      </c>
      <c r="E7" s="43" t="s">
        <v>81</v>
      </c>
      <c r="F7" t="s">
        <v>86</v>
      </c>
      <c r="G7" s="43" t="s">
        <v>81</v>
      </c>
      <c r="H7" t="s">
        <v>87</v>
      </c>
      <c r="I7" s="43" t="s">
        <v>88</v>
      </c>
      <c r="J7" t="s">
        <v>89</v>
      </c>
      <c r="K7" s="43" t="s">
        <v>90</v>
      </c>
      <c r="L7" t="s">
        <v>91</v>
      </c>
    </row>
    <row r="8" spans="1:12">
      <c r="A8" s="43" t="s">
        <v>92</v>
      </c>
      <c r="B8" t="s">
        <v>93</v>
      </c>
      <c r="C8" s="43" t="s">
        <v>88</v>
      </c>
      <c r="D8" t="s">
        <v>94</v>
      </c>
      <c r="E8" s="43" t="s">
        <v>77</v>
      </c>
      <c r="F8" t="s">
        <v>95</v>
      </c>
      <c r="G8" s="43" t="s">
        <v>77</v>
      </c>
      <c r="H8" t="s">
        <v>96</v>
      </c>
      <c r="I8" s="43" t="s">
        <v>90</v>
      </c>
      <c r="J8" t="s">
        <v>97</v>
      </c>
      <c r="K8" s="43" t="s">
        <v>73</v>
      </c>
      <c r="L8" t="s">
        <v>98</v>
      </c>
    </row>
    <row r="9" spans="1:12">
      <c r="A9" s="43" t="s">
        <v>99</v>
      </c>
      <c r="B9" t="s">
        <v>100</v>
      </c>
      <c r="C9" s="43" t="s">
        <v>101</v>
      </c>
      <c r="D9" t="s">
        <v>102</v>
      </c>
      <c r="E9" s="43" t="s">
        <v>90</v>
      </c>
      <c r="F9" t="s">
        <v>103</v>
      </c>
      <c r="G9" s="43" t="s">
        <v>104</v>
      </c>
      <c r="H9" t="s">
        <v>105</v>
      </c>
      <c r="I9" s="43" t="s">
        <v>106</v>
      </c>
      <c r="J9" t="s">
        <v>107</v>
      </c>
      <c r="K9" s="43" t="s">
        <v>77</v>
      </c>
      <c r="L9" t="s">
        <v>108</v>
      </c>
    </row>
    <row r="10" spans="1:12">
      <c r="A10" s="43" t="s">
        <v>109</v>
      </c>
      <c r="B10" t="s">
        <v>110</v>
      </c>
      <c r="C10" s="43" t="s">
        <v>81</v>
      </c>
      <c r="D10" t="s">
        <v>111</v>
      </c>
      <c r="E10" s="43" t="s">
        <v>112</v>
      </c>
      <c r="F10" t="s">
        <v>113</v>
      </c>
      <c r="G10" s="43" t="s">
        <v>114</v>
      </c>
      <c r="H10" t="s">
        <v>105</v>
      </c>
      <c r="I10" s="43" t="s">
        <v>115</v>
      </c>
      <c r="J10" t="s">
        <v>116</v>
      </c>
      <c r="K10" s="43" t="s">
        <v>117</v>
      </c>
      <c r="L10" t="s">
        <v>118</v>
      </c>
    </row>
    <row r="11" spans="1:12">
      <c r="A11" s="43" t="s">
        <v>119</v>
      </c>
      <c r="B11" t="s">
        <v>120</v>
      </c>
      <c r="C11" t="s">
        <v>114</v>
      </c>
      <c r="D11" t="s">
        <v>121</v>
      </c>
      <c r="E11" t="s">
        <v>104</v>
      </c>
      <c r="F11" t="s">
        <v>122</v>
      </c>
      <c r="G11" s="43" t="s">
        <v>112</v>
      </c>
      <c r="H11" t="s">
        <v>123</v>
      </c>
      <c r="I11" s="43" t="s">
        <v>124</v>
      </c>
      <c r="J11" t="s">
        <v>125</v>
      </c>
      <c r="K11" s="43" t="s">
        <v>112</v>
      </c>
      <c r="L11" t="s">
        <v>126</v>
      </c>
    </row>
    <row r="12" spans="1:12">
      <c r="A12" s="43" t="s">
        <v>127</v>
      </c>
      <c r="B12" t="s">
        <v>128</v>
      </c>
      <c r="C12" t="s">
        <v>104</v>
      </c>
      <c r="D12" t="s">
        <v>121</v>
      </c>
      <c r="E12" t="s">
        <v>114</v>
      </c>
      <c r="F12" t="s">
        <v>122</v>
      </c>
      <c r="G12" t="s">
        <v>88</v>
      </c>
      <c r="H12" t="s">
        <v>129</v>
      </c>
      <c r="I12" s="43" t="s">
        <v>77</v>
      </c>
      <c r="J12" t="s">
        <v>130</v>
      </c>
      <c r="K12" s="43" t="s">
        <v>131</v>
      </c>
      <c r="L12" t="s">
        <v>132</v>
      </c>
    </row>
    <row r="13" spans="1:12">
      <c r="A13" s="43" t="s">
        <v>77</v>
      </c>
      <c r="B13" t="s">
        <v>133</v>
      </c>
      <c r="C13" t="s">
        <v>112</v>
      </c>
      <c r="D13" t="s">
        <v>134</v>
      </c>
      <c r="E13" t="s">
        <v>135</v>
      </c>
      <c r="F13" t="s">
        <v>136</v>
      </c>
      <c r="G13" t="s">
        <v>90</v>
      </c>
      <c r="H13" t="s">
        <v>137</v>
      </c>
      <c r="I13" s="43" t="s">
        <v>138</v>
      </c>
      <c r="J13" t="s">
        <v>139</v>
      </c>
      <c r="K13" s="43" t="s">
        <v>140</v>
      </c>
      <c r="L13" t="s">
        <v>141</v>
      </c>
    </row>
    <row r="14" spans="1:12">
      <c r="A14" s="43" t="s">
        <v>142</v>
      </c>
      <c r="B14" t="s">
        <v>143</v>
      </c>
      <c r="C14" t="s">
        <v>144</v>
      </c>
      <c r="D14" t="s">
        <v>145</v>
      </c>
      <c r="E14" t="s">
        <v>146</v>
      </c>
      <c r="F14" t="s">
        <v>147</v>
      </c>
      <c r="G14" t="s">
        <v>138</v>
      </c>
      <c r="H14" t="s">
        <v>148</v>
      </c>
      <c r="I14" s="43" t="s">
        <v>104</v>
      </c>
      <c r="J14" t="s">
        <v>149</v>
      </c>
      <c r="K14" s="43" t="s">
        <v>104</v>
      </c>
      <c r="L14" t="s">
        <v>150</v>
      </c>
    </row>
    <row r="15" spans="1:12">
      <c r="A15" s="43" t="s">
        <v>151</v>
      </c>
      <c r="B15" t="s">
        <v>152</v>
      </c>
      <c r="C15" t="s">
        <v>135</v>
      </c>
      <c r="D15" t="s">
        <v>153</v>
      </c>
      <c r="E15" t="s">
        <v>88</v>
      </c>
      <c r="F15" t="s">
        <v>154</v>
      </c>
      <c r="G15" t="s">
        <v>106</v>
      </c>
      <c r="H15" t="s">
        <v>155</v>
      </c>
      <c r="I15" s="43" t="s">
        <v>114</v>
      </c>
      <c r="J15" t="s">
        <v>149</v>
      </c>
      <c r="K15" s="43" t="s">
        <v>114</v>
      </c>
      <c r="L15" t="s">
        <v>150</v>
      </c>
    </row>
    <row r="16" spans="1:12">
      <c r="A16" s="43" t="s">
        <v>156</v>
      </c>
      <c r="B16" t="s">
        <v>157</v>
      </c>
      <c r="C16" t="s">
        <v>158</v>
      </c>
      <c r="D16" t="s">
        <v>159</v>
      </c>
      <c r="E16" t="s">
        <v>160</v>
      </c>
      <c r="F16" t="s">
        <v>161</v>
      </c>
      <c r="G16" t="s">
        <v>115</v>
      </c>
      <c r="H16" t="s">
        <v>162</v>
      </c>
      <c r="I16" s="43" t="s">
        <v>163</v>
      </c>
      <c r="J16" t="s">
        <v>164</v>
      </c>
      <c r="K16" t="s">
        <v>124</v>
      </c>
      <c r="L16" t="s">
        <v>165</v>
      </c>
    </row>
    <row r="17" spans="1:12">
      <c r="A17" s="43" t="s">
        <v>90</v>
      </c>
      <c r="B17" t="s">
        <v>166</v>
      </c>
      <c r="E17" t="s">
        <v>144</v>
      </c>
      <c r="F17" t="s">
        <v>167</v>
      </c>
      <c r="G17" t="s">
        <v>124</v>
      </c>
      <c r="H17" t="s">
        <v>168</v>
      </c>
      <c r="I17" s="43" t="s">
        <v>101</v>
      </c>
      <c r="J17" t="s">
        <v>169</v>
      </c>
      <c r="K17" t="s">
        <v>115</v>
      </c>
      <c r="L17" t="s">
        <v>170</v>
      </c>
    </row>
    <row r="18" spans="1:12">
      <c r="A18" s="43" t="s">
        <v>112</v>
      </c>
      <c r="B18" t="s">
        <v>171</v>
      </c>
      <c r="E18" t="s">
        <v>101</v>
      </c>
      <c r="F18" t="s">
        <v>172</v>
      </c>
      <c r="G18" t="s">
        <v>146</v>
      </c>
      <c r="H18" t="s">
        <v>173</v>
      </c>
      <c r="I18" s="43" t="s">
        <v>174</v>
      </c>
      <c r="J18" t="s">
        <v>175</v>
      </c>
      <c r="K18" t="s">
        <v>106</v>
      </c>
      <c r="L18" t="s">
        <v>176</v>
      </c>
    </row>
    <row r="19" spans="1:12">
      <c r="A19" s="43" t="s">
        <v>177</v>
      </c>
      <c r="B19" t="s">
        <v>178</v>
      </c>
      <c r="E19" t="s">
        <v>179</v>
      </c>
      <c r="F19" t="s">
        <v>180</v>
      </c>
      <c r="G19" t="s">
        <v>135</v>
      </c>
      <c r="H19" t="s">
        <v>181</v>
      </c>
      <c r="I19" t="s">
        <v>146</v>
      </c>
      <c r="J19" t="s">
        <v>182</v>
      </c>
      <c r="K19" t="s">
        <v>127</v>
      </c>
      <c r="L19" t="s">
        <v>183</v>
      </c>
    </row>
    <row r="20" spans="1:12">
      <c r="A20" s="43" t="s">
        <v>184</v>
      </c>
      <c r="B20" t="s">
        <v>185</v>
      </c>
      <c r="E20" t="s">
        <v>186</v>
      </c>
      <c r="F20" t="s">
        <v>187</v>
      </c>
      <c r="G20" t="s">
        <v>160</v>
      </c>
      <c r="H20" t="s">
        <v>188</v>
      </c>
      <c r="I20" t="s">
        <v>189</v>
      </c>
      <c r="J20" t="s">
        <v>190</v>
      </c>
      <c r="K20" t="s">
        <v>191</v>
      </c>
      <c r="L20" t="s">
        <v>192</v>
      </c>
    </row>
    <row r="21" spans="1:12">
      <c r="A21" s="43" t="s">
        <v>193</v>
      </c>
      <c r="B21" t="s">
        <v>194</v>
      </c>
      <c r="G21" t="s">
        <v>144</v>
      </c>
      <c r="H21" t="s">
        <v>195</v>
      </c>
      <c r="I21" t="s">
        <v>135</v>
      </c>
      <c r="J21" t="s">
        <v>196</v>
      </c>
      <c r="K21" t="s">
        <v>109</v>
      </c>
      <c r="L21" t="s">
        <v>197</v>
      </c>
    </row>
    <row r="22" spans="1:12">
      <c r="A22" t="s">
        <v>117</v>
      </c>
      <c r="B22" t="s">
        <v>198</v>
      </c>
      <c r="G22" t="s">
        <v>199</v>
      </c>
      <c r="H22" t="s">
        <v>200</v>
      </c>
      <c r="I22" t="s">
        <v>160</v>
      </c>
      <c r="J22" t="s">
        <v>201</v>
      </c>
      <c r="K22" t="s">
        <v>202</v>
      </c>
      <c r="L22" t="s">
        <v>203</v>
      </c>
    </row>
    <row r="23" spans="1:12">
      <c r="A23" t="s">
        <v>204</v>
      </c>
      <c r="B23" t="s">
        <v>205</v>
      </c>
      <c r="I23" t="s">
        <v>199</v>
      </c>
      <c r="J23" t="s">
        <v>206</v>
      </c>
      <c r="K23" t="s">
        <v>207</v>
      </c>
      <c r="L23" t="s">
        <v>208</v>
      </c>
    </row>
    <row r="24" spans="1:12">
      <c r="A24" t="s">
        <v>88</v>
      </c>
      <c r="B24" t="s">
        <v>209</v>
      </c>
      <c r="I24" t="s">
        <v>210</v>
      </c>
      <c r="J24" t="s">
        <v>211</v>
      </c>
      <c r="K24" t="s">
        <v>163</v>
      </c>
      <c r="L24" t="s">
        <v>212</v>
      </c>
    </row>
    <row r="25" spans="1:12">
      <c r="A25" t="s">
        <v>213</v>
      </c>
      <c r="B25" t="s">
        <v>214</v>
      </c>
      <c r="K25" t="s">
        <v>215</v>
      </c>
      <c r="L25" t="s">
        <v>216</v>
      </c>
    </row>
    <row r="26" spans="1:12">
      <c r="A26" t="s">
        <v>217</v>
      </c>
      <c r="B26" t="s">
        <v>218</v>
      </c>
      <c r="K26" t="s">
        <v>135</v>
      </c>
      <c r="L26" t="s">
        <v>219</v>
      </c>
    </row>
    <row r="27" spans="1:12">
      <c r="A27" t="s">
        <v>207</v>
      </c>
      <c r="B27" t="s">
        <v>220</v>
      </c>
      <c r="K27" t="s">
        <v>138</v>
      </c>
      <c r="L27" t="s">
        <v>221</v>
      </c>
    </row>
    <row r="28" spans="1:12">
      <c r="A28" t="s">
        <v>101</v>
      </c>
      <c r="B28" t="s">
        <v>222</v>
      </c>
      <c r="K28" t="s">
        <v>92</v>
      </c>
      <c r="L28" t="s">
        <v>223</v>
      </c>
    </row>
    <row r="29" spans="1:12">
      <c r="A29" t="s">
        <v>114</v>
      </c>
      <c r="B29" t="s">
        <v>224</v>
      </c>
      <c r="K29" t="s">
        <v>119</v>
      </c>
      <c r="L29" t="s">
        <v>225</v>
      </c>
    </row>
    <row r="30" spans="1:12">
      <c r="A30" t="s">
        <v>104</v>
      </c>
      <c r="B30" t="s">
        <v>224</v>
      </c>
      <c r="K30" t="s">
        <v>99</v>
      </c>
      <c r="L30" t="s">
        <v>226</v>
      </c>
    </row>
    <row r="31" spans="1:12">
      <c r="A31" t="s">
        <v>227</v>
      </c>
      <c r="B31" t="s">
        <v>228</v>
      </c>
      <c r="K31" t="s">
        <v>193</v>
      </c>
      <c r="L31" t="s">
        <v>229</v>
      </c>
    </row>
    <row r="32" spans="1:12">
      <c r="A32" t="s">
        <v>144</v>
      </c>
      <c r="B32" t="s">
        <v>230</v>
      </c>
      <c r="K32" t="s">
        <v>231</v>
      </c>
      <c r="L32" t="s">
        <v>232</v>
      </c>
    </row>
    <row r="33" spans="1:12">
      <c r="A33" t="s">
        <v>233</v>
      </c>
      <c r="B33" t="s">
        <v>234</v>
      </c>
      <c r="K33" t="s">
        <v>174</v>
      </c>
      <c r="L33" t="s">
        <v>235</v>
      </c>
    </row>
    <row r="34" spans="1:12">
      <c r="A34" t="s">
        <v>186</v>
      </c>
      <c r="B34" t="s">
        <v>236</v>
      </c>
      <c r="K34" t="s">
        <v>146</v>
      </c>
      <c r="L34" t="s">
        <v>237</v>
      </c>
    </row>
    <row r="35" spans="1:12">
      <c r="A35" t="s">
        <v>238</v>
      </c>
      <c r="B35" t="s">
        <v>239</v>
      </c>
      <c r="K35" t="s">
        <v>160</v>
      </c>
      <c r="L35" t="s">
        <v>240</v>
      </c>
    </row>
    <row r="36" spans="1:12">
      <c r="A36" t="s">
        <v>241</v>
      </c>
      <c r="B36" t="s">
        <v>239</v>
      </c>
      <c r="K36" t="s">
        <v>88</v>
      </c>
      <c r="L36" t="s">
        <v>242</v>
      </c>
    </row>
    <row r="37" spans="1:12">
      <c r="A37" t="s">
        <v>243</v>
      </c>
      <c r="B37" t="s">
        <v>244</v>
      </c>
      <c r="K37" t="s">
        <v>245</v>
      </c>
      <c r="L37" t="s">
        <v>246</v>
      </c>
    </row>
    <row r="38" spans="1:12">
      <c r="A38" t="s">
        <v>247</v>
      </c>
      <c r="B38" t="s">
        <v>248</v>
      </c>
      <c r="K38" t="s">
        <v>101</v>
      </c>
      <c r="L38" t="s">
        <v>249</v>
      </c>
    </row>
    <row r="39" spans="1:12">
      <c r="K39" t="s">
        <v>179</v>
      </c>
      <c r="L39" t="s">
        <v>250</v>
      </c>
    </row>
  </sheetData>
  <mergeCells count="6">
    <mergeCell ref="K2:L2"/>
    <mergeCell ref="A2:B2"/>
    <mergeCell ref="C2:D2"/>
    <mergeCell ref="E2:F2"/>
    <mergeCell ref="G2:H2"/>
    <mergeCell ref="I2:J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alldata</vt:lpstr>
      <vt:lpstr>mineral saturation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Rose Osburn</dc:creator>
  <cp:lastModifiedBy>Gillian Attard</cp:lastModifiedBy>
  <dcterms:created xsi:type="dcterms:W3CDTF">2019-02-12T21:39:32Z</dcterms:created>
  <dcterms:modified xsi:type="dcterms:W3CDTF">2019-07-24T14:17:11Z</dcterms:modified>
</cp:coreProperties>
</file>