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<sst xmlns="http://schemas.openxmlformats.org/spreadsheetml/2006/main" count="177" uniqueCount="95">
  <si>
    <r>
      <rPr>
        <b val="true"/>
        <sz val="12"/>
        <color rgb="FF000000"/>
        <rFont val="Times New Roman"/>
        <family val="1"/>
        <charset val="1"/>
      </rPr>
      <t xml:space="preserve">Supplementary file2.</t>
    </r>
    <r>
      <rPr>
        <sz val="12"/>
        <color rgb="FF000000"/>
        <rFont val="Times New Roman"/>
        <family val="1"/>
        <charset val="1"/>
      </rPr>
      <t xml:space="preserve">  Detailed information on the genomic patterns observed for the different</t>
    </r>
    <r>
      <rPr>
        <i val="true"/>
        <sz val="12"/>
        <color rgb="FF000000"/>
        <rFont val="Times New Roman"/>
        <family val="1"/>
        <charset val="1"/>
      </rPr>
      <t xml:space="preserve"> C. inconspicua</t>
    </r>
    <r>
      <rPr>
        <sz val="12"/>
        <color rgb="FF000000"/>
        <rFont val="Times New Roman"/>
        <family val="1"/>
        <charset val="1"/>
      </rPr>
      <t xml:space="preserve"> strains.</t>
    </r>
  </si>
  <si>
    <t xml:space="preserve">Candida inconspicua</t>
  </si>
  <si>
    <t xml:space="preserve">Genome</t>
  </si>
  <si>
    <t xml:space="preserve">CANINC</t>
  </si>
  <si>
    <t xml:space="preserve">Size</t>
  </si>
  <si>
    <t xml:space="preserve">GC content</t>
  </si>
  <si>
    <t xml:space="preserve">Mapping statistics</t>
  </si>
  <si>
    <t xml:space="preserve">Variant Calling statistics</t>
  </si>
  <si>
    <t xml:space="preserve">Heterozygous blocks</t>
  </si>
  <si>
    <t xml:space="preserve">LOH blocks</t>
  </si>
  <si>
    <t xml:space="preserve">nQuire general ploidy (histotest)</t>
  </si>
  <si>
    <t xml:space="preserve">Strain</t>
  </si>
  <si>
    <t xml:space="preserve">Other name</t>
  </si>
  <si>
    <t xml:space="preserve">Library</t>
  </si>
  <si>
    <t xml:space="preserve">Coverage</t>
  </si>
  <si>
    <t xml:space="preserve">%reads mapped</t>
  </si>
  <si>
    <t xml:space="preserve">Genome &gt; 20 reads</t>
  </si>
  <si>
    <t xml:space="preserve">Variants</t>
  </si>
  <si>
    <t xml:space="preserve">PASS Variants</t>
  </si>
  <si>
    <t xml:space="preserve">SNPs</t>
  </si>
  <si>
    <t xml:space="preserve">PASS SNPs</t>
  </si>
  <si>
    <t xml:space="preserve">Heteroz PASS SNPs</t>
  </si>
  <si>
    <t xml:space="preserve">Heteroz Variant PASS</t>
  </si>
  <si>
    <t xml:space="preserve">Homoz Variant PASS</t>
  </si>
  <si>
    <t xml:space="preserve">PASS Variants/kb</t>
  </si>
  <si>
    <t xml:space="preserve">PASS SNPSs/kb</t>
  </si>
  <si>
    <t xml:space="preserve">Heteroz PASS SNPs/kb</t>
  </si>
  <si>
    <t xml:space="preserve">Heteroz Variant/kb</t>
  </si>
  <si>
    <t xml:space="preserve">Homoz Variant/kb</t>
  </si>
  <si>
    <t xml:space="preserve">Heter Var in Heter block &gt; 100bp</t>
  </si>
  <si>
    <t xml:space="preserve">Heter Var in Heter block &gt; 100bp (%)</t>
  </si>
  <si>
    <t xml:space="preserve">Heterozygous blocks &gt; 100bp</t>
  </si>
  <si>
    <t xml:space="preserve">Heterozygous block &gt; 100bp (average size)</t>
  </si>
  <si>
    <t xml:space="preserve">Heterozygous block &gt; 100bp (max size)</t>
  </si>
  <si>
    <t xml:space="preserve">Heter region size &gt; 100bp</t>
  </si>
  <si>
    <t xml:space="preserve">Parental divergence</t>
  </si>
  <si>
    <t xml:space="preserve">Heterozygous genome</t>
  </si>
  <si>
    <t xml:space="preserve">LOH Blocks &gt; 100bp</t>
  </si>
  <si>
    <t xml:space="preserve">Average LOH block size</t>
  </si>
  <si>
    <t xml:space="preserve">Minimum distance between LOH blocks</t>
  </si>
  <si>
    <t xml:space="preserve">Maximum distance between LOH blocks</t>
  </si>
  <si>
    <t xml:space="preserve">Median distance between LOH blocks</t>
  </si>
  <si>
    <t xml:space="preserve">Average distance between LOH blocks</t>
  </si>
  <si>
    <t xml:space="preserve">LOH nucl &gt;100bp</t>
  </si>
  <si>
    <t xml:space="preserve">LOH genome &gt;100bp</t>
  </si>
  <si>
    <t xml:space="preserve">LOH Blocks &gt; 200bp</t>
  </si>
  <si>
    <t xml:space="preserve">LOH nucl &gt; 200bp</t>
  </si>
  <si>
    <t xml:space="preserve">LOH genome &gt; 200bp</t>
  </si>
  <si>
    <t xml:space="preserve">CBS180</t>
  </si>
  <si>
    <t xml:space="preserve">PE</t>
  </si>
  <si>
    <t xml:space="preserve">121.0</t>
  </si>
  <si>
    <t xml:space="preserve">189.8747129506008</t>
  </si>
  <si>
    <t xml:space="preserve">Diploid</t>
  </si>
  <si>
    <t xml:space="preserve">110_10</t>
  </si>
  <si>
    <t xml:space="preserve">141.0</t>
  </si>
  <si>
    <t xml:space="preserve">231.0855772206747</t>
  </si>
  <si>
    <t xml:space="preserve">Triploid</t>
  </si>
  <si>
    <t xml:space="preserve">144.0</t>
  </si>
  <si>
    <t xml:space="preserve">232.46970224188496</t>
  </si>
  <si>
    <t xml:space="preserve">14ANR23920</t>
  </si>
  <si>
    <t xml:space="preserve">112.0</t>
  </si>
  <si>
    <t xml:space="preserve">178.51773512861737</t>
  </si>
  <si>
    <t xml:space="preserve">9_16</t>
  </si>
  <si>
    <t xml:space="preserve">178.11616748320623</t>
  </si>
  <si>
    <t xml:space="preserve">CI1</t>
  </si>
  <si>
    <t xml:space="preserve">177.52639775735867</t>
  </si>
  <si>
    <t xml:space="preserve">CNM_CL6867</t>
  </si>
  <si>
    <t xml:space="preserve">146.0</t>
  </si>
  <si>
    <t xml:space="preserve">237.88747082484977</t>
  </si>
  <si>
    <t xml:space="preserve">IUM_96-0030</t>
  </si>
  <si>
    <t xml:space="preserve">139.0</t>
  </si>
  <si>
    <t xml:space="preserve">226.15440676319113</t>
  </si>
  <si>
    <t xml:space="preserve">LL867</t>
  </si>
  <si>
    <t xml:space="preserve">148.0</t>
  </si>
  <si>
    <t xml:space="preserve">242.0011871197507</t>
  </si>
  <si>
    <t xml:space="preserve">NRZ_BK_345*</t>
  </si>
  <si>
    <t xml:space="preserve">237.37058707837545</t>
  </si>
  <si>
    <t xml:space="preserve">UCSC_1590</t>
  </si>
  <si>
    <t xml:space="preserve">145.0</t>
  </si>
  <si>
    <t xml:space="preserve">234.92626818718048</t>
  </si>
  <si>
    <r>
      <rPr>
        <sz val="10"/>
        <rFont val="Times New Roman"/>
        <family val="1"/>
        <charset val="1"/>
      </rPr>
      <t xml:space="preserve">*Strain NRZ_BK_345 revealed a low percentage of reads mapping to </t>
    </r>
    <r>
      <rPr>
        <i val="true"/>
        <sz val="10"/>
        <rFont val="Times New Roman"/>
        <family val="1"/>
        <charset val="1"/>
      </rPr>
      <t xml:space="preserve">C. inconspicua</t>
    </r>
    <r>
      <rPr>
        <i val="true"/>
        <sz val="11"/>
        <rFont val="Cambria"/>
        <family val="1"/>
        <charset val="1"/>
      </rPr>
      <t xml:space="preserve"> </t>
    </r>
    <r>
      <rPr>
        <sz val="10"/>
        <rFont val="Times New Roman"/>
        <family val="1"/>
        <charset val="1"/>
      </rPr>
      <t xml:space="preserve">genome assembly. A further inspection revealed the presence of a possible contamination with non-related species which allowed the cleaning of the reads. In the end a coverage close to 100bp was obtained and therefore we decided to include it in the analysis.</t>
    </r>
  </si>
  <si>
    <t xml:space="preserve">Jaccard metric</t>
  </si>
  <si>
    <t xml:space="preserve">NRZ_BK_345</t>
  </si>
  <si>
    <t xml:space="preserve">s110_10</t>
  </si>
  <si>
    <t xml:space="preserve">s1282</t>
  </si>
  <si>
    <t xml:space="preserve">s9_16</t>
  </si>
  <si>
    <t xml:space="preserve">LOH blocks shared between all of them</t>
  </si>
  <si>
    <t xml:space="preserve">Average LOH blocks</t>
  </si>
  <si>
    <t xml:space="preserve">%</t>
  </si>
  <si>
    <t xml:space="preserve">&gt;100bp</t>
  </si>
  <si>
    <t xml:space="preserve">&gt;150bp</t>
  </si>
  <si>
    <t xml:space="preserve">&gt;200bp</t>
  </si>
  <si>
    <t xml:space="preserve">&gt;500bp</t>
  </si>
  <si>
    <t xml:space="preserve">Pairwise comparison of shared LOH blocks &gt;1000bp and scaffold minimum size = 10000bp</t>
  </si>
  <si>
    <t xml:space="preserve">Pairwise comparison of shared LOH blocks &gt;1000bp and scaffold minimum size = 10000bp (jaccard metric but for number of blocks)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</si>
</sst>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.00%"/>
    <numFmt numFmtId="167" formatCode="#,##0.00"/>
    <numFmt numFmtId="168" formatCode="0.00"/>
    <numFmt numFmtId="169" formatCode="0.00E+00"/>
    <numFmt numFmtId="170" formatCode="0.0000"/>
  </numFmts>
  <fonts count="1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i val="true"/>
      <u val="single"/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94070A"/>
      <name val="Times New Roman"/>
      <family val="1"/>
      <charset val="1"/>
    </font>
    <font>
      <i val="true"/>
      <sz val="11"/>
      <name val="Cambria"/>
      <family val="1"/>
      <charset val="1"/>
    </font>
    <font>
      <b val="true"/>
      <u val="singl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4070A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5" activeCellId="0" sqref="N25"/>
    </sheetView>
  </sheetViews>
  <sheetFormatPr defaultRowHeight="15"/>
  <cols>
    <col collapsed="false" hidden="false" max="1" min="1" style="1" width="12.9591836734694"/>
    <col collapsed="false" hidden="false" max="2" min="2" style="1" width="11.0714285714286"/>
    <col collapsed="false" hidden="false" max="8" min="3" style="1" width="10.2602040816327"/>
    <col collapsed="false" hidden="false" max="9" min="9" style="1" width="10.530612244898"/>
    <col collapsed="false" hidden="false" max="10" min="10" style="1" width="10.2602040816327"/>
    <col collapsed="false" hidden="false" max="15" min="11" style="1" width="12.9591836734694"/>
    <col collapsed="false" hidden="false" max="16" min="16" style="1" width="15.3877551020408"/>
    <col collapsed="false" hidden="false" max="17" min="17" style="1" width="12.9591836734694"/>
    <col collapsed="false" hidden="false" max="18" min="18" style="1" width="16.7397959183673"/>
    <col collapsed="false" hidden="false" max="26" min="19" style="1" width="18.8979591836735"/>
    <col collapsed="false" hidden="false" max="43" min="27" style="1" width="17.0102040816327"/>
    <col collapsed="false" hidden="false" max="58" min="44" style="1" width="10.2602040816327"/>
    <col collapsed="false" hidden="false" max="1025" min="59" style="1" width="13.0918367346939"/>
  </cols>
  <sheetData>
    <row r="1" customFormat="false" ht="12.8" hidden="false" customHeight="true" outlineLevel="0" collapsed="false">
      <c r="A1" s="2" t="s">
        <v>0</v>
      </c>
      <c r="B1" s="3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</row>
    <row r="2" customFormat="false" ht="12.8" hidden="false" customHeight="true" outlineLevel="0" collapsed="false">
      <c r="A2" s="4"/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</row>
    <row r="3" customFormat="false" ht="12.75" hidden="false" customHeight="true" outlineLevel="0" collapsed="false">
      <c r="A3" s="4" t="s">
        <v>1</v>
      </c>
      <c r="B3" s="3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</row>
    <row r="4" customFormat="false" ht="12.75" hidden="false" customHeight="true" outlineLevel="0" collapsed="false">
      <c r="A4" s="5" t="s">
        <v>2</v>
      </c>
      <c r="B4" s="3" t="s">
        <v>3</v>
      </c>
      <c r="C4" s="3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</row>
    <row r="5" customFormat="false" ht="12.75" hidden="false" customHeight="true" outlineLevel="0" collapsed="false">
      <c r="A5" s="5" t="s">
        <v>4</v>
      </c>
      <c r="B5" s="6" t="n">
        <v>10353411</v>
      </c>
      <c r="C5" s="7"/>
      <c r="D5" s="7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</row>
    <row r="6" customFormat="false" ht="12.75" hidden="false" customHeight="true" outlineLevel="0" collapsed="false">
      <c r="A6" s="5" t="s">
        <v>5</v>
      </c>
      <c r="B6" s="8" t="n">
        <v>0.351</v>
      </c>
      <c r="C6" s="8"/>
      <c r="D6" s="8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</row>
    <row r="7" customFormat="false" ht="12.75" hidden="false" customHeight="true" outlineLevel="0" collapsed="false">
      <c r="A7" s="5"/>
      <c r="B7" s="8"/>
      <c r="C7" s="8"/>
      <c r="D7" s="8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</row>
    <row r="8" customFormat="false" ht="12.75" hidden="false" customHeight="true" outlineLevel="0" collapsed="false">
      <c r="A8" s="0"/>
      <c r="B8" s="0"/>
      <c r="C8" s="0"/>
      <c r="D8" s="9"/>
      <c r="E8" s="0"/>
      <c r="F8" s="9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</row>
    <row r="9" customFormat="false" ht="12.75" hidden="false" customHeight="true" outlineLevel="0" collapsed="false">
      <c r="A9" s="0"/>
      <c r="B9" s="0"/>
      <c r="C9" s="0"/>
      <c r="D9" s="10" t="s">
        <v>6</v>
      </c>
      <c r="E9" s="10"/>
      <c r="F9" s="10"/>
      <c r="G9" s="11" t="s">
        <v>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 t="s">
        <v>8</v>
      </c>
      <c r="T9" s="11"/>
      <c r="U9" s="11"/>
      <c r="V9" s="11"/>
      <c r="W9" s="11"/>
      <c r="X9" s="11"/>
      <c r="Y9" s="11"/>
      <c r="Z9" s="11"/>
      <c r="AA9" s="12" t="s">
        <v>9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 t="s">
        <v>10</v>
      </c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</row>
    <row r="10" customFormat="false" ht="35.25" hidden="false" customHeight="true" outlineLevel="0" collapsed="false">
      <c r="A10" s="14" t="s">
        <v>11</v>
      </c>
      <c r="B10" s="14" t="s">
        <v>12</v>
      </c>
      <c r="C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  <c r="H10" s="14" t="s">
        <v>18</v>
      </c>
      <c r="I10" s="14" t="s">
        <v>19</v>
      </c>
      <c r="J10" s="14" t="s">
        <v>20</v>
      </c>
      <c r="K10" s="14" t="s">
        <v>21</v>
      </c>
      <c r="L10" s="14" t="s">
        <v>22</v>
      </c>
      <c r="M10" s="14" t="s">
        <v>23</v>
      </c>
      <c r="N10" s="15" t="s">
        <v>24</v>
      </c>
      <c r="O10" s="14" t="s">
        <v>25</v>
      </c>
      <c r="P10" s="14" t="s">
        <v>26</v>
      </c>
      <c r="Q10" s="15" t="s">
        <v>27</v>
      </c>
      <c r="R10" s="14" t="s">
        <v>28</v>
      </c>
      <c r="S10" s="14" t="s">
        <v>29</v>
      </c>
      <c r="T10" s="14" t="s">
        <v>30</v>
      </c>
      <c r="U10" s="14" t="s">
        <v>31</v>
      </c>
      <c r="V10" s="14" t="s">
        <v>32</v>
      </c>
      <c r="W10" s="14" t="s">
        <v>33</v>
      </c>
      <c r="X10" s="14" t="s">
        <v>34</v>
      </c>
      <c r="Y10" s="15" t="s">
        <v>35</v>
      </c>
      <c r="Z10" s="16" t="s">
        <v>36</v>
      </c>
      <c r="AA10" s="16" t="s">
        <v>37</v>
      </c>
      <c r="AB10" s="16" t="s">
        <v>38</v>
      </c>
      <c r="AC10" s="14" t="s">
        <v>39</v>
      </c>
      <c r="AD10" s="14" t="s">
        <v>40</v>
      </c>
      <c r="AE10" s="14" t="s">
        <v>41</v>
      </c>
      <c r="AF10" s="14" t="s">
        <v>42</v>
      </c>
      <c r="AG10" s="14" t="s">
        <v>43</v>
      </c>
      <c r="AH10" s="14" t="s">
        <v>44</v>
      </c>
      <c r="AI10" s="14" t="s">
        <v>45</v>
      </c>
      <c r="AJ10" s="14" t="s">
        <v>46</v>
      </c>
      <c r="AK10" s="16" t="s">
        <v>47</v>
      </c>
      <c r="AL10" s="13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customFormat="false" ht="12.75" hidden="false" customHeight="true" outlineLevel="0" collapsed="false">
      <c r="A11" s="1" t="s">
        <v>48</v>
      </c>
      <c r="B11" s="0"/>
      <c r="C11" s="1" t="s">
        <v>49</v>
      </c>
      <c r="D11" s="9" t="n">
        <v>592.193</v>
      </c>
      <c r="E11" s="8" t="n">
        <v>0.9913</v>
      </c>
      <c r="F11" s="7" t="n">
        <f aca="false">Sheet1!B5-92885</f>
        <v>10260526</v>
      </c>
      <c r="G11" s="7" t="n">
        <v>161354</v>
      </c>
      <c r="H11" s="7" t="n">
        <v>147368</v>
      </c>
      <c r="I11" s="7" t="n">
        <v>145226</v>
      </c>
      <c r="J11" s="7" t="n">
        <v>134155</v>
      </c>
      <c r="K11" s="7" t="n">
        <v>133982</v>
      </c>
      <c r="L11" s="7" t="n">
        <v>147151</v>
      </c>
      <c r="M11" s="7" t="n">
        <v>210</v>
      </c>
      <c r="N11" s="18" t="n">
        <f aca="false">Sheet1!H11/Sheet1!F11*1000</f>
        <v>14.3626165</v>
      </c>
      <c r="O11" s="19" t="n">
        <f aca="false">Sheet1!J11/Sheet1!F11*1000</f>
        <v>13.07486575</v>
      </c>
      <c r="P11" s="19" t="n">
        <f aca="false">Sheet1!K11/Sheet1!F11*1000</f>
        <v>13.05800502</v>
      </c>
      <c r="Q11" s="18" t="n">
        <f aca="false">Sheet1!L11/Sheet1!F11*1000</f>
        <v>14.34146748</v>
      </c>
      <c r="R11" s="19" t="n">
        <f aca="false">Sheet1!M11/Sheet1!F11*1000</f>
        <v>0.02046678699</v>
      </c>
      <c r="S11" s="7" t="n">
        <v>116431</v>
      </c>
      <c r="T11" s="8" t="n">
        <f aca="false">S11/L11</f>
        <v>0.791234853993517</v>
      </c>
      <c r="U11" s="7" t="n">
        <v>10754</v>
      </c>
      <c r="V11" s="19" t="n">
        <v>297.68</v>
      </c>
      <c r="W11" s="7" t="n">
        <v>2683</v>
      </c>
      <c r="X11" s="7" t="n">
        <v>3201264</v>
      </c>
      <c r="Y11" s="20" t="n">
        <f aca="false">Sheet1!S11/Sheet1!X11</f>
        <v>0.03637032122</v>
      </c>
      <c r="Z11" s="21" t="n">
        <f aca="false">Sheet1!X11/Sheet1!$B$5</f>
        <v>0.3091989683</v>
      </c>
      <c r="AA11" s="22" t="n">
        <v>19454</v>
      </c>
      <c r="AB11" s="23" t="n">
        <v>346.49</v>
      </c>
      <c r="AC11" s="9" t="n">
        <v>2</v>
      </c>
      <c r="AD11" s="9" t="n">
        <v>2683</v>
      </c>
      <c r="AE11" s="9" t="s">
        <v>50</v>
      </c>
      <c r="AF11" s="24" t="s">
        <v>51</v>
      </c>
      <c r="AG11" s="7" t="n">
        <v>6740637</v>
      </c>
      <c r="AH11" s="25" t="n">
        <f aca="false">Sheet1!AG11/Sheet1!$B$5</f>
        <v>0.6510547104</v>
      </c>
      <c r="AI11" s="7" t="n">
        <v>9939</v>
      </c>
      <c r="AJ11" s="7" t="n">
        <v>5426587</v>
      </c>
      <c r="AK11" s="21" t="n">
        <f aca="false">Sheet1!AJ11/Sheet1!$B$5</f>
        <v>0.524135186</v>
      </c>
      <c r="AL11" s="26" t="s">
        <v>52</v>
      </c>
    </row>
    <row r="12" customFormat="false" ht="12.75" hidden="false" customHeight="true" outlineLevel="0" collapsed="false">
      <c r="A12" s="1" t="s">
        <v>53</v>
      </c>
      <c r="B12" s="0"/>
      <c r="C12" s="1" t="s">
        <v>49</v>
      </c>
      <c r="D12" s="1" t="n">
        <v>615.154</v>
      </c>
      <c r="E12" s="8" t="n">
        <v>0.9891</v>
      </c>
      <c r="F12" s="7" t="n">
        <f aca="false">Sheet1!B5-111763</f>
        <v>10241648</v>
      </c>
      <c r="G12" s="7" t="n">
        <v>230902</v>
      </c>
      <c r="H12" s="7" t="n">
        <v>200916</v>
      </c>
      <c r="I12" s="7" t="n">
        <v>206283</v>
      </c>
      <c r="J12" s="7" t="n">
        <v>183848</v>
      </c>
      <c r="K12" s="7" t="n">
        <v>170222</v>
      </c>
      <c r="L12" s="7" t="n">
        <v>186162</v>
      </c>
      <c r="M12" s="7" t="n">
        <v>14754</v>
      </c>
      <c r="N12" s="18" t="n">
        <f aca="false">Sheet1!H12/Sheet1!F12*1000</f>
        <v>19.61754593</v>
      </c>
      <c r="O12" s="19" t="n">
        <f aca="false">Sheet1!J12/Sheet1!F12*1000</f>
        <v>17.95101726</v>
      </c>
      <c r="P12" s="19" t="n">
        <f aca="false">Sheet1!L12/Sheet1!F12*1000</f>
        <v>18.17695746</v>
      </c>
      <c r="Q12" s="18" t="n">
        <f aca="false">Sheet1!L12/Sheet1!F12*1000</f>
        <v>18.17695746</v>
      </c>
      <c r="R12" s="19" t="n">
        <f aca="false">Sheet1!M12/Sheet1!F12*1000</f>
        <v>1.440588468</v>
      </c>
      <c r="S12" s="7" t="n">
        <v>157566</v>
      </c>
      <c r="T12" s="8" t="n">
        <f aca="false">S12/L12</f>
        <v>0.846391852257711</v>
      </c>
      <c r="U12" s="7" t="n">
        <v>12099</v>
      </c>
      <c r="V12" s="19" t="n">
        <v>345.24</v>
      </c>
      <c r="W12" s="7" t="n">
        <v>4195</v>
      </c>
      <c r="X12" s="7" t="n">
        <v>4177019</v>
      </c>
      <c r="Y12" s="20" t="n">
        <f aca="false">Sheet1!S12/Sheet1!X12</f>
        <v>0.03772211714</v>
      </c>
      <c r="Z12" s="21" t="n">
        <f aca="false">Sheet1!X12/Sheet1!$B$5</f>
        <v>0.4034437539</v>
      </c>
      <c r="AA12" s="22" t="n">
        <v>20112</v>
      </c>
      <c r="AB12" s="23" t="n">
        <v>288.16</v>
      </c>
      <c r="AC12" s="9" t="n">
        <v>2</v>
      </c>
      <c r="AD12" s="9" t="n">
        <v>4195</v>
      </c>
      <c r="AE12" s="9" t="s">
        <v>54</v>
      </c>
      <c r="AF12" s="24" t="s">
        <v>55</v>
      </c>
      <c r="AG12" s="7" t="n">
        <v>5795422</v>
      </c>
      <c r="AH12" s="25" t="n">
        <f aca="false">Sheet1!AG12/Sheet1!$B$5</f>
        <v>0.5597596773</v>
      </c>
      <c r="AI12" s="7" t="n">
        <v>8917</v>
      </c>
      <c r="AJ12" s="7" t="n">
        <v>4265978</v>
      </c>
      <c r="AK12" s="21" t="n">
        <f aca="false">Sheet1!AJ12/Sheet1!$B$5</f>
        <v>0.4120359947</v>
      </c>
      <c r="AL12" s="26" t="s">
        <v>56</v>
      </c>
    </row>
    <row r="13" customFormat="false" ht="12.75" hidden="false" customHeight="true" outlineLevel="0" collapsed="false">
      <c r="A13" s="27" t="n">
        <v>1282</v>
      </c>
      <c r="B13" s="0"/>
      <c r="C13" s="1" t="s">
        <v>49</v>
      </c>
      <c r="D13" s="1" t="n">
        <v>615.237</v>
      </c>
      <c r="E13" s="8" t="n">
        <v>0.9883</v>
      </c>
      <c r="F13" s="7" t="n">
        <f aca="false">Sheet1!B5-133984</f>
        <v>10219427</v>
      </c>
      <c r="G13" s="7" t="n">
        <v>240736</v>
      </c>
      <c r="H13" s="7" t="n">
        <v>207320</v>
      </c>
      <c r="I13" s="7" t="n">
        <v>214825</v>
      </c>
      <c r="J13" s="7" t="n">
        <v>189667</v>
      </c>
      <c r="K13" s="7" t="n">
        <v>176282</v>
      </c>
      <c r="L13" s="7" t="n">
        <v>192966</v>
      </c>
      <c r="M13" s="7" t="n">
        <v>14354</v>
      </c>
      <c r="N13" s="18" t="n">
        <f aca="false">Sheet1!H13/Sheet1!F13*1000</f>
        <v>20.2868517</v>
      </c>
      <c r="O13" s="19" t="n">
        <f aca="false">Sheet1!J13/Sheet1!F13*1000</f>
        <v>18.55945544</v>
      </c>
      <c r="P13" s="19" t="n">
        <f aca="false">Sheet1!K13/Sheet1!F13*1000</f>
        <v>17.24969512</v>
      </c>
      <c r="Q13" s="18" t="n">
        <f aca="false">Sheet1!L13/Sheet1!F13*1000</f>
        <v>18.88227197</v>
      </c>
      <c r="R13" s="19" t="n">
        <f aca="false">Sheet1!M13/Sheet1!F13*1000</f>
        <v>1.404579728</v>
      </c>
      <c r="S13" s="7" t="n">
        <v>164384</v>
      </c>
      <c r="T13" s="8" t="n">
        <f aca="false">S13/L13</f>
        <v>0.85188064218567</v>
      </c>
      <c r="U13" s="7" t="n">
        <v>12669</v>
      </c>
      <c r="V13" s="19" t="n">
        <v>344.51</v>
      </c>
      <c r="W13" s="7" t="n">
        <v>5127</v>
      </c>
      <c r="X13" s="7" t="n">
        <v>4364549</v>
      </c>
      <c r="Y13" s="20" t="n">
        <f aca="false">Sheet1!S13/Sheet1!X13</f>
        <v>0.03766345618</v>
      </c>
      <c r="Z13" s="21" t="n">
        <f aca="false">Sheet1!X13/Sheet1!$B$5</f>
        <v>0.4215566252</v>
      </c>
      <c r="AA13" s="22" t="n">
        <v>20841</v>
      </c>
      <c r="AB13" s="23" t="n">
        <v>268.57</v>
      </c>
      <c r="AC13" s="9" t="n">
        <v>2</v>
      </c>
      <c r="AD13" s="9" t="n">
        <v>5127</v>
      </c>
      <c r="AE13" s="9" t="s">
        <v>57</v>
      </c>
      <c r="AF13" s="24" t="s">
        <v>58</v>
      </c>
      <c r="AG13" s="7" t="n">
        <v>5597320</v>
      </c>
      <c r="AH13" s="25" t="n">
        <f aca="false">Sheet1!AG13/Sheet1!$B$5</f>
        <v>0.5406256933</v>
      </c>
      <c r="AI13" s="7" t="n">
        <v>8895</v>
      </c>
      <c r="AJ13" s="7" t="n">
        <v>3967655</v>
      </c>
      <c r="AK13" s="21" t="n">
        <f aca="false">Sheet1!AJ13/Sheet1!$B$5</f>
        <v>0.3832220125</v>
      </c>
      <c r="AL13" s="26" t="s">
        <v>56</v>
      </c>
    </row>
    <row r="14" customFormat="false" ht="12.75" hidden="false" customHeight="true" outlineLevel="0" collapsed="false">
      <c r="A14" s="1" t="s">
        <v>59</v>
      </c>
      <c r="B14" s="0"/>
      <c r="C14" s="1" t="s">
        <v>49</v>
      </c>
      <c r="D14" s="1" t="n">
        <v>619.115</v>
      </c>
      <c r="E14" s="8" t="n">
        <v>0.9812</v>
      </c>
      <c r="F14" s="7" t="n">
        <f aca="false">Sheet1!B5-237718</f>
        <v>10115693</v>
      </c>
      <c r="G14" s="7" t="n">
        <v>243470</v>
      </c>
      <c r="H14" s="7" t="n">
        <v>210123</v>
      </c>
      <c r="I14" s="7" t="n">
        <v>216579</v>
      </c>
      <c r="J14" s="7" t="n">
        <v>191709</v>
      </c>
      <c r="K14" s="7" t="n">
        <v>134534</v>
      </c>
      <c r="L14" s="7" t="n">
        <v>148345</v>
      </c>
      <c r="M14" s="7" t="n">
        <v>61778</v>
      </c>
      <c r="N14" s="18" t="n">
        <f aca="false">Sheet1!H14/Sheet1!F14*1000</f>
        <v>20.7719827</v>
      </c>
      <c r="O14" s="19" t="n">
        <f aca="false">Sheet1!J14/Sheet1!F14*1000</f>
        <v>18.95164276</v>
      </c>
      <c r="P14" s="19" t="n">
        <f aca="false">Sheet1!K14/Sheet1!F14*1000</f>
        <v>13.2995337</v>
      </c>
      <c r="Q14" s="18" t="n">
        <f aca="false">Sheet1!L14/Sheet1!F14*1000</f>
        <v>14.66483809</v>
      </c>
      <c r="R14" s="19" t="n">
        <f aca="false">Sheet1!M14/Sheet1!F14*1000</f>
        <v>6.107144612</v>
      </c>
      <c r="S14" s="7" t="n">
        <v>113979</v>
      </c>
      <c r="T14" s="8" t="n">
        <f aca="false">S14/L14</f>
        <v>0.76833732178368</v>
      </c>
      <c r="U14" s="7" t="n">
        <v>11008</v>
      </c>
      <c r="V14" s="19" t="n">
        <v>286.52</v>
      </c>
      <c r="W14" s="7" t="n">
        <v>2889</v>
      </c>
      <c r="X14" s="7" t="n">
        <v>3154009</v>
      </c>
      <c r="Y14" s="20" t="n">
        <f aca="false">Sheet1!S14/Sheet1!X14</f>
        <v>0.03613781698</v>
      </c>
      <c r="Z14" s="21" t="n">
        <f aca="false">Sheet1!X14/Sheet1!$B$5</f>
        <v>0.3046347721</v>
      </c>
      <c r="AA14" s="22" t="n">
        <v>20634</v>
      </c>
      <c r="AB14" s="23" t="n">
        <v>327.03</v>
      </c>
      <c r="AC14" s="9" t="n">
        <v>2</v>
      </c>
      <c r="AD14" s="9" t="n">
        <v>2889</v>
      </c>
      <c r="AE14" s="9" t="s">
        <v>60</v>
      </c>
      <c r="AF14" s="24" t="s">
        <v>61</v>
      </c>
      <c r="AG14" s="7" t="n">
        <v>6747918</v>
      </c>
      <c r="AH14" s="25" t="n">
        <f aca="false">Sheet1!AG14/Sheet1!$B$5</f>
        <v>0.6517579569</v>
      </c>
      <c r="AI14" s="7" t="n">
        <v>10650</v>
      </c>
      <c r="AJ14" s="7" t="n">
        <v>5368622</v>
      </c>
      <c r="AK14" s="21" t="n">
        <f aca="false">Sheet1!AJ14/Sheet1!$B$5</f>
        <v>0.518536548</v>
      </c>
      <c r="AL14" s="26" t="s">
        <v>52</v>
      </c>
    </row>
    <row r="15" customFormat="false" ht="12.75" hidden="false" customHeight="true" outlineLevel="0" collapsed="false">
      <c r="A15" s="1" t="s">
        <v>62</v>
      </c>
      <c r="B15" s="0"/>
      <c r="C15" s="1" t="s">
        <v>49</v>
      </c>
      <c r="D15" s="1" t="n">
        <v>584.655</v>
      </c>
      <c r="E15" s="8" t="n">
        <v>0.9802</v>
      </c>
      <c r="F15" s="7" t="n">
        <f aca="false">Sheet1!B5-239767</f>
        <v>10113644</v>
      </c>
      <c r="G15" s="7" t="n">
        <v>241958</v>
      </c>
      <c r="H15" s="7" t="n">
        <v>209306</v>
      </c>
      <c r="I15" s="7" t="n">
        <v>215241</v>
      </c>
      <c r="J15" s="7" t="n">
        <v>190923</v>
      </c>
      <c r="K15" s="7" t="n">
        <v>133579</v>
      </c>
      <c r="L15" s="7" t="n">
        <v>147317</v>
      </c>
      <c r="M15" s="7" t="n">
        <v>61989</v>
      </c>
      <c r="N15" s="18" t="n">
        <f aca="false">Sheet1!H15/Sheet1!F15*1000</f>
        <v>20.69540909</v>
      </c>
      <c r="O15" s="19" t="n">
        <f aca="false">Sheet1!J15/Sheet1!F15*1000</f>
        <v>18.87776552</v>
      </c>
      <c r="P15" s="19" t="n">
        <f aca="false">Sheet1!K15/Sheet1!F15*1000</f>
        <v>13.20780126</v>
      </c>
      <c r="Q15" s="18" t="n">
        <f aca="false">Sheet1!L15/Sheet1!F15*1000</f>
        <v>14.56616428</v>
      </c>
      <c r="R15" s="19" t="n">
        <f aca="false">Sheet1!M15/Sheet1!F15*1000</f>
        <v>6.12924481</v>
      </c>
      <c r="S15" s="7" t="n">
        <v>113164</v>
      </c>
      <c r="T15" s="8" t="n">
        <f aca="false">S15/L15</f>
        <v>0.768166606705268</v>
      </c>
      <c r="U15" s="7" t="n">
        <v>10953</v>
      </c>
      <c r="V15" s="19" t="n">
        <v>286.01</v>
      </c>
      <c r="W15" s="7" t="n">
        <v>2865</v>
      </c>
      <c r="X15" s="7" t="n">
        <v>3132716</v>
      </c>
      <c r="Y15" s="20" t="n">
        <f aca="false">Sheet1!S15/Sheet1!X15</f>
        <v>0.03612328727</v>
      </c>
      <c r="Z15" s="21" t="n">
        <f aca="false">Sheet1!X15/Sheet1!$B$5</f>
        <v>0.3025781552</v>
      </c>
      <c r="AA15" s="22" t="n">
        <v>20531</v>
      </c>
      <c r="AB15" s="23" t="n">
        <v>329.94</v>
      </c>
      <c r="AC15" s="9" t="n">
        <v>2</v>
      </c>
      <c r="AD15" s="9" t="n">
        <v>2865</v>
      </c>
      <c r="AE15" s="9" t="s">
        <v>60</v>
      </c>
      <c r="AF15" s="24" t="s">
        <v>63</v>
      </c>
      <c r="AG15" s="7" t="n">
        <v>6774040</v>
      </c>
      <c r="AH15" s="25" t="n">
        <f aca="false">Sheet1!AG15/Sheet1!$B$5</f>
        <v>0.6542809901</v>
      </c>
      <c r="AI15" s="7" t="n">
        <v>10598</v>
      </c>
      <c r="AJ15" s="7" t="n">
        <v>5401792</v>
      </c>
      <c r="AK15" s="21" t="n">
        <f aca="false">Sheet1!AJ15/Sheet1!$B$5</f>
        <v>0.5217403231</v>
      </c>
      <c r="AL15" s="26" t="s">
        <v>52</v>
      </c>
    </row>
    <row r="16" customFormat="false" ht="12.75" hidden="false" customHeight="true" outlineLevel="0" collapsed="false">
      <c r="A16" s="1" t="s">
        <v>64</v>
      </c>
      <c r="B16" s="0"/>
      <c r="C16" s="1" t="s">
        <v>49</v>
      </c>
      <c r="D16" s="1" t="n">
        <v>570.661</v>
      </c>
      <c r="E16" s="8" t="n">
        <v>0.982</v>
      </c>
      <c r="F16" s="7" t="n">
        <f aca="false">Sheet1!B5-245644</f>
        <v>10107767</v>
      </c>
      <c r="G16" s="7" t="n">
        <v>239285</v>
      </c>
      <c r="H16" s="7" t="n">
        <v>207634</v>
      </c>
      <c r="I16" s="7" t="n">
        <v>213002</v>
      </c>
      <c r="J16" s="7" t="n">
        <v>189410</v>
      </c>
      <c r="K16" s="7" t="n">
        <v>129787</v>
      </c>
      <c r="L16" s="7" t="n">
        <v>143050</v>
      </c>
      <c r="M16" s="7" t="n">
        <v>64584</v>
      </c>
      <c r="N16" s="18" t="n">
        <f aca="false">Sheet1!H16/Sheet1!F16*1000</f>
        <v>20.54202476</v>
      </c>
      <c r="O16" s="19" t="n">
        <f aca="false">Sheet1!J16/Sheet1!F16*1000</f>
        <v>18.73905483</v>
      </c>
      <c r="P16" s="19" t="n">
        <f aca="false">Sheet1!K16/Sheet1!F16*1000</f>
        <v>12.84032368</v>
      </c>
      <c r="Q16" s="18" t="n">
        <f aca="false">Sheet1!L16/Sheet1!F16*1000</f>
        <v>14.15248294</v>
      </c>
      <c r="R16" s="19" t="n">
        <f aca="false">Sheet1!M16/Sheet1!F16*1000</f>
        <v>6.389541825</v>
      </c>
      <c r="S16" s="7" t="n">
        <v>109817</v>
      </c>
      <c r="T16" s="8" t="n">
        <f aca="false">S16/L16</f>
        <v>0.76768262845159</v>
      </c>
      <c r="U16" s="7" t="n">
        <v>10635</v>
      </c>
      <c r="V16" s="19" t="n">
        <v>285.45</v>
      </c>
      <c r="W16" s="7" t="n">
        <v>2889</v>
      </c>
      <c r="X16" s="7" t="n">
        <v>3035773</v>
      </c>
      <c r="Y16" s="20" t="n">
        <f aca="false">Sheet1!S16/Sheet1!X16</f>
        <v>0.03617431211</v>
      </c>
      <c r="Z16" s="21" t="n">
        <f aca="false">Sheet1!X16/Sheet1!$B$5</f>
        <v>0.2932147676</v>
      </c>
      <c r="AA16" s="22" t="n">
        <v>19994</v>
      </c>
      <c r="AB16" s="23" t="n">
        <v>344.11</v>
      </c>
      <c r="AC16" s="9" t="n">
        <v>2</v>
      </c>
      <c r="AD16" s="9" t="n">
        <v>2889</v>
      </c>
      <c r="AE16" s="9" t="s">
        <v>60</v>
      </c>
      <c r="AF16" s="24" t="s">
        <v>65</v>
      </c>
      <c r="AG16" s="7" t="n">
        <v>6880180</v>
      </c>
      <c r="AH16" s="25" t="n">
        <f aca="false">Sheet1!AG16/Sheet1!$B$5</f>
        <v>0.664532684</v>
      </c>
      <c r="AI16" s="7" t="n">
        <v>10375</v>
      </c>
      <c r="AJ16" s="7" t="n">
        <v>5552342</v>
      </c>
      <c r="AK16" s="21" t="n">
        <f aca="false">Sheet1!AJ16/Sheet1!$B$5</f>
        <v>0.5362814245</v>
      </c>
      <c r="AL16" s="26" t="s">
        <v>52</v>
      </c>
    </row>
    <row r="17" customFormat="false" ht="12.75" hidden="false" customHeight="true" outlineLevel="0" collapsed="false">
      <c r="A17" s="1" t="s">
        <v>66</v>
      </c>
      <c r="B17" s="0"/>
      <c r="C17" s="1" t="s">
        <v>49</v>
      </c>
      <c r="D17" s="1" t="n">
        <v>589.765</v>
      </c>
      <c r="E17" s="8" t="n">
        <v>0.9893</v>
      </c>
      <c r="F17" s="7" t="n">
        <f aca="false">Sheet1!B5-106916</f>
        <v>10246495</v>
      </c>
      <c r="G17" s="7" t="n">
        <v>240233</v>
      </c>
      <c r="H17" s="7" t="n">
        <v>204799</v>
      </c>
      <c r="I17" s="7" t="n">
        <v>214669</v>
      </c>
      <c r="J17" s="7" t="n">
        <v>187510</v>
      </c>
      <c r="K17" s="7" t="n">
        <v>181528</v>
      </c>
      <c r="L17" s="7" t="n">
        <v>198302</v>
      </c>
      <c r="M17" s="7" t="n">
        <v>6497</v>
      </c>
      <c r="N17" s="18" t="n">
        <f aca="false">Sheet1!H17/Sheet1!F17*1000</f>
        <v>19.9872249</v>
      </c>
      <c r="O17" s="19" t="n">
        <f aca="false">Sheet1!J17/Sheet1!F17*1000</f>
        <v>18.29991622</v>
      </c>
      <c r="P17" s="19" t="n">
        <f aca="false">Sheet1!K17/Sheet1!F17*1000</f>
        <v>17.71610682</v>
      </c>
      <c r="Q17" s="18" t="n">
        <f aca="false">Sheet1!L17/Sheet1!F17*1000</f>
        <v>19.35315442</v>
      </c>
      <c r="R17" s="19" t="n">
        <f aca="false">Sheet1!M17/Sheet1!F17*1000</f>
        <v>0.6340704797</v>
      </c>
      <c r="S17" s="7" t="n">
        <v>169808</v>
      </c>
      <c r="T17" s="8" t="n">
        <f aca="false">S17/L17</f>
        <v>0.856310072515658</v>
      </c>
      <c r="U17" s="7" t="n">
        <v>12800</v>
      </c>
      <c r="V17" s="19" t="n">
        <v>350.26</v>
      </c>
      <c r="W17" s="7" t="n">
        <v>3949</v>
      </c>
      <c r="X17" s="7" t="n">
        <v>4483351</v>
      </c>
      <c r="Y17" s="20" t="n">
        <f aca="false">Sheet1!S17/Sheet1!X17</f>
        <v>0.03787524109</v>
      </c>
      <c r="Z17" s="21" t="n">
        <f aca="false">Sheet1!X17/Sheet1!$B$5</f>
        <v>0.4330312976</v>
      </c>
      <c r="AA17" s="22" t="n">
        <v>20863</v>
      </c>
      <c r="AB17" s="23" t="n">
        <v>263.06</v>
      </c>
      <c r="AC17" s="9" t="n">
        <v>2</v>
      </c>
      <c r="AD17" s="9" t="n">
        <v>3949</v>
      </c>
      <c r="AE17" s="9" t="s">
        <v>67</v>
      </c>
      <c r="AF17" s="24" t="s">
        <v>68</v>
      </c>
      <c r="AG17" s="7" t="n">
        <v>5488140</v>
      </c>
      <c r="AH17" s="25" t="n">
        <f aca="false">Sheet1!AG17/Sheet1!$B$5</f>
        <v>0.5300803764</v>
      </c>
      <c r="AI17" s="7" t="n">
        <v>8950</v>
      </c>
      <c r="AJ17" s="7" t="n">
        <v>3864474</v>
      </c>
      <c r="AK17" s="21" t="n">
        <f aca="false">Sheet1!AJ17/Sheet1!$B$5</f>
        <v>0.3732561182</v>
      </c>
      <c r="AL17" s="26" t="s">
        <v>56</v>
      </c>
    </row>
    <row r="18" customFormat="false" ht="12.75" hidden="false" customHeight="true" outlineLevel="0" collapsed="false">
      <c r="A18" s="1" t="s">
        <v>69</v>
      </c>
      <c r="B18" s="0"/>
      <c r="C18" s="1" t="s">
        <v>49</v>
      </c>
      <c r="D18" s="1" t="n">
        <v>641.058</v>
      </c>
      <c r="E18" s="8" t="n">
        <v>0.9876</v>
      </c>
      <c r="F18" s="7" t="n">
        <f aca="false">Sheet1!B5-112356</f>
        <v>10241055</v>
      </c>
      <c r="G18" s="7" t="n">
        <v>241190</v>
      </c>
      <c r="H18" s="7" t="n">
        <v>205738</v>
      </c>
      <c r="I18" s="7" t="n">
        <v>215375</v>
      </c>
      <c r="J18" s="7" t="n">
        <v>188090</v>
      </c>
      <c r="K18" s="7" t="n">
        <v>176101</v>
      </c>
      <c r="L18" s="7" t="n">
        <v>192912</v>
      </c>
      <c r="M18" s="7" t="n">
        <v>12826</v>
      </c>
      <c r="N18" s="18" t="n">
        <f aca="false">Sheet1!H18/Sheet1!F18*1000</f>
        <v>20.08953179</v>
      </c>
      <c r="O18" s="19" t="n">
        <f aca="false">Sheet1!J18/Sheet1!F18*1000</f>
        <v>18.36627183</v>
      </c>
      <c r="P18" s="19" t="n">
        <f aca="false">Sheet1!K18/Sheet1!F18*1000</f>
        <v>17.19559167</v>
      </c>
      <c r="Q18" s="18" t="n">
        <f aca="false">Sheet1!L18/Sheet1!F18*1000</f>
        <v>18.83712176</v>
      </c>
      <c r="R18" s="19" t="n">
        <f aca="false">Sheet1!M18/Sheet1!F18*1000</f>
        <v>1.25241003</v>
      </c>
      <c r="S18" s="7" t="n">
        <v>162762</v>
      </c>
      <c r="T18" s="8" t="n">
        <f aca="false">S18/L18</f>
        <v>0.843711122169694</v>
      </c>
      <c r="U18" s="7" t="n">
        <v>12774</v>
      </c>
      <c r="V18" s="19" t="n">
        <v>338.98</v>
      </c>
      <c r="W18" s="7" t="n">
        <v>3322</v>
      </c>
      <c r="X18" s="7" t="n">
        <v>4330108</v>
      </c>
      <c r="Y18" s="20" t="n">
        <f aca="false">Sheet1!S18/Sheet1!X18</f>
        <v>0.0375884389</v>
      </c>
      <c r="Z18" s="21" t="n">
        <f aca="false">Sheet1!X18/Sheet1!$B$5</f>
        <v>0.4182300886</v>
      </c>
      <c r="AA18" s="22" t="n">
        <v>21306</v>
      </c>
      <c r="AB18" s="23" t="n">
        <v>263.42</v>
      </c>
      <c r="AC18" s="9" t="n">
        <v>2</v>
      </c>
      <c r="AD18" s="9" t="n">
        <v>3322</v>
      </c>
      <c r="AE18" s="9" t="s">
        <v>70</v>
      </c>
      <c r="AF18" s="24" t="s">
        <v>71</v>
      </c>
      <c r="AG18" s="7" t="n">
        <v>5612492</v>
      </c>
      <c r="AH18" s="25" t="n">
        <f aca="false">Sheet1!AG18/Sheet1!$B$5</f>
        <v>0.5420911041</v>
      </c>
      <c r="AI18" s="7" t="n">
        <v>9474</v>
      </c>
      <c r="AJ18" s="7" t="n">
        <v>3996133</v>
      </c>
      <c r="AK18" s="21" t="n">
        <f aca="false">Sheet1!AJ18/Sheet1!$B$5</f>
        <v>0.3859726036</v>
      </c>
      <c r="AL18" s="26" t="s">
        <v>56</v>
      </c>
    </row>
    <row r="19" customFormat="false" ht="12.75" hidden="false" customHeight="true" outlineLevel="0" collapsed="false">
      <c r="A19" s="1" t="s">
        <v>72</v>
      </c>
      <c r="B19" s="0"/>
      <c r="C19" s="1" t="s">
        <v>49</v>
      </c>
      <c r="D19" s="1" t="n">
        <v>588.537</v>
      </c>
      <c r="E19" s="8" t="n">
        <v>0.9868</v>
      </c>
      <c r="F19" s="7" t="n">
        <f aca="false">Sheet1!B5-103727</f>
        <v>10249684</v>
      </c>
      <c r="G19" s="7" t="n">
        <v>241358</v>
      </c>
      <c r="H19" s="7" t="n">
        <v>209403</v>
      </c>
      <c r="I19" s="7" t="n">
        <v>215520</v>
      </c>
      <c r="J19" s="7" t="n">
        <v>191591</v>
      </c>
      <c r="K19" s="7" t="n">
        <v>185215</v>
      </c>
      <c r="L19" s="7" t="n">
        <v>202506</v>
      </c>
      <c r="M19" s="7" t="n">
        <v>6897</v>
      </c>
      <c r="N19" s="18" t="n">
        <f aca="false">Sheet1!H19/Sheet1!F19*1000</f>
        <v>20.43019082</v>
      </c>
      <c r="O19" s="19" t="n">
        <f aca="false">Sheet1!J19/Sheet1!F19*1000</f>
        <v>18.69238115</v>
      </c>
      <c r="P19" s="19" t="n">
        <f aca="false">Sheet1!K19/Sheet1!F19*1000</f>
        <v>18.07031319</v>
      </c>
      <c r="Q19" s="18" t="n">
        <f aca="false">Sheet1!L19/Sheet1!F19*1000</f>
        <v>19.75729203</v>
      </c>
      <c r="R19" s="19" t="n">
        <f aca="false">Sheet1!M19/Sheet1!F19*1000</f>
        <v>0.6728987938</v>
      </c>
      <c r="S19" s="7" t="n">
        <v>174328</v>
      </c>
      <c r="T19" s="8" t="n">
        <f aca="false">S19/L19</f>
        <v>0.860853505575144</v>
      </c>
      <c r="U19" s="7" t="n">
        <v>12971</v>
      </c>
      <c r="V19" s="19" t="n">
        <v>354.18</v>
      </c>
      <c r="W19" s="7" t="n">
        <v>3913</v>
      </c>
      <c r="X19" s="7" t="n">
        <v>4594033</v>
      </c>
      <c r="Y19" s="20" t="n">
        <f aca="false">Sheet1!S19/Sheet1!X19</f>
        <v>0.03794661466</v>
      </c>
      <c r="Z19" s="21" t="n">
        <f aca="false">Sheet1!X19/Sheet1!$B$5</f>
        <v>0.4437216875</v>
      </c>
      <c r="AA19" s="22" t="n">
        <v>20939</v>
      </c>
      <c r="AB19" s="23" t="n">
        <v>256.83</v>
      </c>
      <c r="AC19" s="9" t="n">
        <v>2</v>
      </c>
      <c r="AD19" s="9" t="n">
        <v>3913</v>
      </c>
      <c r="AE19" s="9" t="s">
        <v>73</v>
      </c>
      <c r="AF19" s="24" t="s">
        <v>74</v>
      </c>
      <c r="AG19" s="7" t="n">
        <v>5377791</v>
      </c>
      <c r="AH19" s="25" t="n">
        <f aca="false">Sheet1!AG19/Sheet1!$B$5</f>
        <v>0.5194221499</v>
      </c>
      <c r="AI19" s="7" t="n">
        <v>8840</v>
      </c>
      <c r="AJ19" s="7" t="n">
        <v>3728515</v>
      </c>
      <c r="AK19" s="21" t="n">
        <f aca="false">Sheet1!AJ19/Sheet1!$B$5</f>
        <v>0.3601243107</v>
      </c>
      <c r="AL19" s="26" t="s">
        <v>56</v>
      </c>
    </row>
    <row r="20" customFormat="false" ht="12.75" hidden="false" customHeight="true" outlineLevel="0" collapsed="false">
      <c r="A20" s="9" t="s">
        <v>75</v>
      </c>
      <c r="B20" s="0"/>
      <c r="C20" s="1" t="s">
        <v>49</v>
      </c>
      <c r="D20" s="28" t="n">
        <v>92.9262</v>
      </c>
      <c r="E20" s="21" t="n">
        <v>0.2466</v>
      </c>
      <c r="F20" s="7" t="n">
        <f aca="false">Sheet1!B5-248510</f>
        <v>10104901</v>
      </c>
      <c r="G20" s="7" t="n">
        <v>241170</v>
      </c>
      <c r="H20" s="7" t="n">
        <v>205481</v>
      </c>
      <c r="I20" s="7" t="n">
        <v>215729</v>
      </c>
      <c r="J20" s="7" t="n">
        <v>188628</v>
      </c>
      <c r="K20" s="7" t="n">
        <v>182712</v>
      </c>
      <c r="L20" s="7" t="n">
        <v>199104</v>
      </c>
      <c r="M20" s="7" t="n">
        <v>6377</v>
      </c>
      <c r="N20" s="18" t="n">
        <f aca="false">Sheet1!H20/Sheet1!F20*1000</f>
        <v>20.33478606</v>
      </c>
      <c r="O20" s="19" t="n">
        <f aca="false">Sheet1!J20/Sheet1!F20*1000</f>
        <v>18.6669815</v>
      </c>
      <c r="P20" s="19" t="n">
        <f aca="false">Sheet1!K20/Sheet1!F20*1000</f>
        <v>18.08152302</v>
      </c>
      <c r="Q20" s="18" t="n">
        <f aca="false">Sheet1!L20/Sheet1!F20*1000</f>
        <v>19.70370615</v>
      </c>
      <c r="R20" s="19" t="n">
        <f aca="false">Sheet1!M20/Sheet1!F20*1000</f>
        <v>0.6310799087</v>
      </c>
      <c r="S20" s="7" t="n">
        <v>170461</v>
      </c>
      <c r="T20" s="8" t="n">
        <f aca="false">S20/L20</f>
        <v>0.856140509482482</v>
      </c>
      <c r="U20" s="7" t="n">
        <v>12920</v>
      </c>
      <c r="V20" s="19" t="n">
        <v>348.85</v>
      </c>
      <c r="W20" s="7" t="n">
        <v>3949</v>
      </c>
      <c r="X20" s="7" t="n">
        <v>4507079</v>
      </c>
      <c r="Y20" s="20" t="n">
        <f aca="false">Sheet1!S20/Sheet1!X20</f>
        <v>0.03782072602</v>
      </c>
      <c r="Z20" s="21" t="n">
        <f aca="false">Sheet1!X20/Sheet1!$B$5</f>
        <v>0.4353231027</v>
      </c>
      <c r="AA20" s="22" t="n">
        <v>21080</v>
      </c>
      <c r="AB20" s="23" t="n">
        <v>259.24</v>
      </c>
      <c r="AC20" s="9" t="n">
        <v>2</v>
      </c>
      <c r="AD20" s="9" t="n">
        <v>3949</v>
      </c>
      <c r="AE20" s="9" t="s">
        <v>67</v>
      </c>
      <c r="AF20" s="24" t="s">
        <v>76</v>
      </c>
      <c r="AG20" s="7" t="n">
        <v>5464772</v>
      </c>
      <c r="AH20" s="25" t="n">
        <f aca="false">Sheet1!AG20/Sheet1!$B$5</f>
        <v>0.5278233425</v>
      </c>
      <c r="AI20" s="7" t="n">
        <v>9029</v>
      </c>
      <c r="AJ20" s="7" t="n">
        <v>3820691</v>
      </c>
      <c r="AK20" s="21" t="n">
        <f aca="false">Sheet1!AJ20/Sheet1!$B$5</f>
        <v>0.3690272703</v>
      </c>
      <c r="AL20" s="26" t="s">
        <v>56</v>
      </c>
    </row>
    <row r="21" customFormat="false" ht="12.75" hidden="false" customHeight="true" outlineLevel="0" collapsed="false">
      <c r="A21" s="1" t="s">
        <v>77</v>
      </c>
      <c r="B21" s="0"/>
      <c r="C21" s="1" t="s">
        <v>49</v>
      </c>
      <c r="D21" s="1" t="n">
        <v>692.718</v>
      </c>
      <c r="E21" s="8" t="n">
        <v>0.9869</v>
      </c>
      <c r="F21" s="7" t="n">
        <f aca="false">Sheet1!B5-100302</f>
        <v>10253109</v>
      </c>
      <c r="G21" s="7" t="n">
        <v>236727</v>
      </c>
      <c r="H21" s="7" t="n">
        <v>206189</v>
      </c>
      <c r="I21" s="7" t="n">
        <v>211437</v>
      </c>
      <c r="J21" s="7" t="n">
        <v>188495</v>
      </c>
      <c r="K21" s="7" t="n">
        <v>180796</v>
      </c>
      <c r="L21" s="7" t="n">
        <v>197848</v>
      </c>
      <c r="M21" s="7" t="n">
        <v>8341</v>
      </c>
      <c r="N21" s="18" t="n">
        <f aca="false">Sheet1!H21/Sheet1!F21*1000</f>
        <v>20.10990032</v>
      </c>
      <c r="O21" s="19" t="n">
        <f aca="false">Sheet1!J21/Sheet1!F21*1000</f>
        <v>18.38417986</v>
      </c>
      <c r="P21" s="19" t="n">
        <f aca="false">Sheet1!K21/Sheet1!F21*1000</f>
        <v>17.63328567</v>
      </c>
      <c r="Q21" s="18" t="n">
        <f aca="false">Sheet1!L21/Sheet1!F21*1000</f>
        <v>19.29639098</v>
      </c>
      <c r="R21" s="19" t="n">
        <f aca="false">Sheet1!M21/Sheet1!F21*1000</f>
        <v>0.8135093463</v>
      </c>
      <c r="S21" s="7" t="n">
        <v>169049</v>
      </c>
      <c r="T21" s="8" t="n">
        <f aca="false">S21/L21</f>
        <v>0.854438761069103</v>
      </c>
      <c r="U21" s="7" t="n">
        <v>12898</v>
      </c>
      <c r="V21" s="19" t="n">
        <v>346.48</v>
      </c>
      <c r="W21" s="7" t="n">
        <v>3891</v>
      </c>
      <c r="X21" s="7" t="n">
        <v>4468937</v>
      </c>
      <c r="Y21" s="20" t="n">
        <f aca="false">Sheet1!S21/Sheet1!X21</f>
        <v>0.03782756392</v>
      </c>
      <c r="Z21" s="21" t="n">
        <f aca="false">Sheet1!X21/Sheet1!$B$5</f>
        <v>0.4316390994</v>
      </c>
      <c r="AA21" s="22" t="n">
        <v>21064</v>
      </c>
      <c r="AB21" s="23" t="n">
        <v>260.8</v>
      </c>
      <c r="AC21" s="9" t="n">
        <v>2</v>
      </c>
      <c r="AD21" s="9" t="n">
        <v>3891</v>
      </c>
      <c r="AE21" s="9" t="s">
        <v>78</v>
      </c>
      <c r="AF21" s="24" t="s">
        <v>79</v>
      </c>
      <c r="AG21" s="7" t="n">
        <v>5493504</v>
      </c>
      <c r="AH21" s="25" t="n">
        <f aca="false">Sheet1!AG21/Sheet1!$B$5</f>
        <v>0.5305984665</v>
      </c>
      <c r="AI21" s="7" t="n">
        <v>9002</v>
      </c>
      <c r="AJ21" s="7" t="n">
        <v>3846754</v>
      </c>
      <c r="AK21" s="21" t="n">
        <f aca="false">Sheet1!AJ21/Sheet1!$B$5</f>
        <v>0.371544605</v>
      </c>
      <c r="AL21" s="26" t="s">
        <v>56</v>
      </c>
    </row>
    <row r="22" customFormat="false" ht="12.75" hidden="false" customHeight="true" outlineLevel="0" collapsed="false">
      <c r="A22" s="0"/>
      <c r="B22" s="0"/>
      <c r="C22" s="0"/>
      <c r="D22" s="0"/>
      <c r="E22" s="0"/>
      <c r="F22" s="0"/>
      <c r="G22" s="7"/>
      <c r="H22" s="7"/>
      <c r="I22" s="7"/>
      <c r="J22" s="7"/>
      <c r="K22" s="7"/>
      <c r="L22" s="7"/>
      <c r="M22" s="7"/>
      <c r="P22" s="0"/>
      <c r="Q22" s="0"/>
      <c r="R22" s="0"/>
      <c r="S22" s="7"/>
      <c r="T22" s="8"/>
      <c r="U22" s="7"/>
      <c r="V22" s="7"/>
      <c r="W22" s="7"/>
      <c r="X22" s="7"/>
      <c r="Y22" s="25"/>
      <c r="Z22" s="25"/>
      <c r="AA22" s="7"/>
      <c r="AB22" s="19"/>
      <c r="AC22" s="7"/>
      <c r="AD22" s="7"/>
      <c r="AE22" s="7"/>
      <c r="AF22" s="7"/>
      <c r="AG22" s="7"/>
      <c r="AH22" s="8"/>
      <c r="AI22" s="7"/>
      <c r="AJ22" s="7"/>
      <c r="AK22" s="8"/>
    </row>
    <row r="23" customFormat="false" ht="12.75" hidden="false" customHeight="true" outlineLevel="0" collapsed="false">
      <c r="A23" s="9" t="s">
        <v>80</v>
      </c>
      <c r="B23" s="0"/>
      <c r="C23" s="0"/>
      <c r="D23" s="0"/>
      <c r="E23" s="0"/>
      <c r="F23" s="0"/>
      <c r="G23" s="0"/>
      <c r="H23" s="0"/>
      <c r="I23" s="0"/>
      <c r="J23" s="0"/>
      <c r="K23" s="0"/>
      <c r="L23" s="29"/>
      <c r="P23" s="0"/>
      <c r="Q23" s="0"/>
      <c r="R23" s="0"/>
      <c r="S23" s="7"/>
      <c r="T23" s="7"/>
      <c r="U23" s="7"/>
      <c r="V23" s="7"/>
      <c r="W23" s="7"/>
      <c r="X23" s="7"/>
      <c r="Y23" s="25"/>
      <c r="Z23" s="25"/>
      <c r="AA23" s="7"/>
      <c r="AB23" s="7"/>
      <c r="AC23" s="7"/>
      <c r="AD23" s="7"/>
      <c r="AE23" s="7"/>
      <c r="AF23" s="7"/>
      <c r="AG23" s="7"/>
      <c r="AH23" s="8"/>
      <c r="AI23" s="8"/>
      <c r="AJ23" s="8"/>
      <c r="AK23" s="8"/>
    </row>
    <row r="24" customFormat="false" ht="12.75" hidden="false" customHeight="tru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P24" s="0"/>
      <c r="Q24" s="0"/>
      <c r="R24" s="0"/>
      <c r="S24" s="0"/>
      <c r="T24" s="0"/>
    </row>
    <row r="25" customFormat="false" ht="12.75" hidden="false" customHeight="tru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P25" s="0"/>
      <c r="Q25" s="0"/>
      <c r="R25" s="0"/>
      <c r="S25" s="0"/>
      <c r="T25" s="0"/>
    </row>
    <row r="26" customFormat="false" ht="12.75" hidden="false" customHeight="tru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P26" s="0"/>
      <c r="Q26" s="0"/>
      <c r="R26" s="0"/>
      <c r="S26" s="0"/>
      <c r="T26" s="0"/>
    </row>
    <row r="27" customFormat="false" ht="12.75" hidden="false" customHeight="tru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P27" s="0"/>
      <c r="Q27" s="0"/>
      <c r="R27" s="0"/>
      <c r="S27" s="0"/>
      <c r="T27" s="0"/>
    </row>
    <row r="28" customFormat="false" ht="12.75" hidden="false" customHeight="true" outlineLevel="0" collapsed="false">
      <c r="A28" s="30" t="s">
        <v>81</v>
      </c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P28" s="0"/>
      <c r="Q28" s="0"/>
      <c r="R28" s="29"/>
      <c r="S28" s="0"/>
      <c r="T28" s="0"/>
    </row>
    <row r="29" customFormat="false" ht="12.75" hidden="false" customHeight="true" outlineLevel="0" collapsed="false">
      <c r="A29" s="0"/>
      <c r="B29" s="9" t="s">
        <v>72</v>
      </c>
      <c r="C29" s="9" t="s">
        <v>77</v>
      </c>
      <c r="D29" s="31" t="s">
        <v>82</v>
      </c>
      <c r="E29" s="9" t="s">
        <v>66</v>
      </c>
      <c r="F29" s="31" t="s">
        <v>83</v>
      </c>
      <c r="G29" s="9" t="s">
        <v>84</v>
      </c>
      <c r="H29" s="31" t="s">
        <v>69</v>
      </c>
      <c r="I29" s="9" t="s">
        <v>48</v>
      </c>
      <c r="J29" s="31" t="s">
        <v>59</v>
      </c>
      <c r="K29" s="31" t="s">
        <v>85</v>
      </c>
      <c r="L29" s="9" t="s">
        <v>64</v>
      </c>
      <c r="P29" s="0"/>
      <c r="Q29" s="0"/>
      <c r="R29" s="29"/>
      <c r="S29" s="0"/>
      <c r="T29" s="0"/>
    </row>
    <row r="30" customFormat="false" ht="12.75" hidden="false" customHeight="true" outlineLevel="0" collapsed="false">
      <c r="A30" s="9" t="s">
        <v>72</v>
      </c>
      <c r="B30" s="1" t="n">
        <v>1</v>
      </c>
      <c r="C30" s="1" t="n">
        <v>0.8674</v>
      </c>
      <c r="D30" s="1" t="n">
        <v>0.852024</v>
      </c>
      <c r="E30" s="1" t="n">
        <v>0.810299</v>
      </c>
      <c r="F30" s="1" t="n">
        <v>0.539633</v>
      </c>
      <c r="G30" s="1" t="n">
        <v>0.358217</v>
      </c>
      <c r="H30" s="1" t="n">
        <v>0.369859</v>
      </c>
      <c r="I30" s="1" t="n">
        <v>0.309682</v>
      </c>
      <c r="J30" s="1" t="n">
        <v>0.193686</v>
      </c>
      <c r="K30" s="1" t="n">
        <v>0.184192</v>
      </c>
      <c r="L30" s="1" t="n">
        <v>0.165721</v>
      </c>
      <c r="P30" s="17"/>
      <c r="Q30" s="17"/>
      <c r="R30" s="32"/>
      <c r="S30" s="17"/>
      <c r="T30" s="17"/>
    </row>
    <row r="31" customFormat="false" ht="12.75" hidden="false" customHeight="true" outlineLevel="0" collapsed="false">
      <c r="A31" s="9" t="s">
        <v>77</v>
      </c>
      <c r="B31" s="1" t="n">
        <v>0.8674</v>
      </c>
      <c r="C31" s="1" t="n">
        <v>1</v>
      </c>
      <c r="D31" s="1" t="n">
        <v>0.810323</v>
      </c>
      <c r="E31" s="1" t="n">
        <v>0.766042</v>
      </c>
      <c r="F31" s="1" t="n">
        <v>0.510805</v>
      </c>
      <c r="G31" s="1" t="n">
        <v>0.348671</v>
      </c>
      <c r="H31" s="1" t="n">
        <v>0.382336</v>
      </c>
      <c r="I31" s="1" t="n">
        <v>0.31461</v>
      </c>
      <c r="J31" s="1" t="n">
        <v>0.195741</v>
      </c>
      <c r="K31" s="1" t="n">
        <v>0.187039</v>
      </c>
      <c r="L31" s="1" t="n">
        <v>0.167332</v>
      </c>
      <c r="P31" s="0"/>
      <c r="Q31" s="0"/>
      <c r="R31" s="33"/>
      <c r="S31" s="34"/>
      <c r="T31" s="26"/>
    </row>
    <row r="32" customFormat="false" ht="12.75" hidden="false" customHeight="true" outlineLevel="0" collapsed="false">
      <c r="A32" s="31" t="s">
        <v>82</v>
      </c>
      <c r="B32" s="1" t="n">
        <v>0.852024</v>
      </c>
      <c r="C32" s="1" t="n">
        <v>0.810323</v>
      </c>
      <c r="D32" s="1" t="n">
        <v>1</v>
      </c>
      <c r="E32" s="1" t="n">
        <v>0.781672</v>
      </c>
      <c r="F32" s="1" t="n">
        <v>0.518154</v>
      </c>
      <c r="G32" s="1" t="n">
        <v>0.344411</v>
      </c>
      <c r="H32" s="1" t="n">
        <v>0.358776</v>
      </c>
      <c r="I32" s="1" t="n">
        <v>0.300331</v>
      </c>
      <c r="J32" s="31" t="n">
        <v>0.196297</v>
      </c>
      <c r="K32" s="1" t="n">
        <v>0.188415</v>
      </c>
      <c r="L32" s="1" t="n">
        <v>0.168304</v>
      </c>
      <c r="P32" s="0"/>
      <c r="Q32" s="9"/>
      <c r="R32" s="33"/>
      <c r="S32" s="34"/>
      <c r="T32" s="26"/>
    </row>
    <row r="33" customFormat="false" ht="12.75" hidden="false" customHeight="true" outlineLevel="0" collapsed="false">
      <c r="A33" s="9" t="s">
        <v>66</v>
      </c>
      <c r="B33" s="1" t="n">
        <v>0.810299</v>
      </c>
      <c r="C33" s="1" t="n">
        <v>0.766042</v>
      </c>
      <c r="D33" s="1" t="n">
        <v>0.781672</v>
      </c>
      <c r="E33" s="1" t="n">
        <v>1</v>
      </c>
      <c r="F33" s="1" t="n">
        <v>0.512945</v>
      </c>
      <c r="G33" s="1" t="n">
        <v>0.347335</v>
      </c>
      <c r="H33" s="1" t="n">
        <v>0.357732</v>
      </c>
      <c r="I33" s="1" t="n">
        <v>0.321046</v>
      </c>
      <c r="J33" s="1" t="n">
        <v>0.202258</v>
      </c>
      <c r="K33" s="1" t="n">
        <v>0.194131</v>
      </c>
      <c r="L33" s="1" t="n">
        <v>0.178493</v>
      </c>
      <c r="P33" s="27"/>
      <c r="Q33" s="9"/>
      <c r="R33" s="33"/>
      <c r="S33" s="34"/>
      <c r="T33" s="26"/>
    </row>
    <row r="34" customFormat="false" ht="12.75" hidden="false" customHeight="true" outlineLevel="0" collapsed="false">
      <c r="A34" s="31" t="s">
        <v>83</v>
      </c>
      <c r="B34" s="1" t="n">
        <v>0.539633</v>
      </c>
      <c r="C34" s="1" t="n">
        <v>0.510805</v>
      </c>
      <c r="D34" s="1" t="n">
        <v>0.518154</v>
      </c>
      <c r="E34" s="1" t="n">
        <v>0.512945</v>
      </c>
      <c r="F34" s="1" t="n">
        <v>1</v>
      </c>
      <c r="G34" s="1" t="n">
        <v>0.323336</v>
      </c>
      <c r="H34" s="1" t="n">
        <v>0.271708</v>
      </c>
      <c r="I34" s="1" t="n">
        <v>0.279498</v>
      </c>
      <c r="J34" s="31" t="n">
        <v>0.243292</v>
      </c>
      <c r="K34" s="1" t="n">
        <v>0.230847</v>
      </c>
      <c r="L34" s="1" t="n">
        <v>0.215884</v>
      </c>
      <c r="Q34" s="9"/>
      <c r="R34" s="33"/>
      <c r="S34" s="34"/>
      <c r="T34" s="26"/>
    </row>
    <row r="35" customFormat="false" ht="12.75" hidden="false" customHeight="true" outlineLevel="0" collapsed="false">
      <c r="A35" s="9" t="s">
        <v>84</v>
      </c>
      <c r="B35" s="1" t="n">
        <v>0.358217</v>
      </c>
      <c r="C35" s="1" t="n">
        <v>0.348671</v>
      </c>
      <c r="D35" s="1" t="n">
        <v>0.344041</v>
      </c>
      <c r="E35" s="1" t="n">
        <v>0.347335</v>
      </c>
      <c r="F35" s="1" t="n">
        <v>0.321916</v>
      </c>
      <c r="G35" s="1" t="n">
        <v>1</v>
      </c>
      <c r="H35" s="1" t="n">
        <v>0.315299</v>
      </c>
      <c r="I35" s="1" t="n">
        <v>0.272876</v>
      </c>
      <c r="J35" s="1" t="n">
        <v>0.207381</v>
      </c>
      <c r="K35" s="1" t="n">
        <v>0.202735</v>
      </c>
      <c r="L35" s="1" t="n">
        <v>0.195914</v>
      </c>
      <c r="Q35" s="9"/>
      <c r="R35" s="33"/>
      <c r="S35" s="34"/>
      <c r="T35" s="26"/>
    </row>
    <row r="36" customFormat="false" ht="12.75" hidden="false" customHeight="true" outlineLevel="0" collapsed="false">
      <c r="A36" s="31" t="s">
        <v>69</v>
      </c>
      <c r="B36" s="1" t="n">
        <v>0.369859</v>
      </c>
      <c r="C36" s="1" t="n">
        <v>0.382336</v>
      </c>
      <c r="D36" s="1" t="n">
        <v>0.358776</v>
      </c>
      <c r="E36" s="1" t="n">
        <v>0.357732</v>
      </c>
      <c r="F36" s="1" t="n">
        <v>0.271708</v>
      </c>
      <c r="G36" s="1" t="n">
        <v>0.315299</v>
      </c>
      <c r="H36" s="1" t="n">
        <v>1</v>
      </c>
      <c r="I36" s="1" t="n">
        <v>0.240761</v>
      </c>
      <c r="J36" s="31" t="n">
        <v>0.207766</v>
      </c>
      <c r="K36" s="1" t="n">
        <v>0.20843</v>
      </c>
      <c r="L36" s="1" t="n">
        <v>0.188142</v>
      </c>
      <c r="Q36" s="9"/>
      <c r="R36" s="33"/>
      <c r="S36" s="34"/>
      <c r="T36" s="26"/>
    </row>
    <row r="37" customFormat="false" ht="12.75" hidden="false" customHeight="true" outlineLevel="0" collapsed="false">
      <c r="A37" s="9" t="s">
        <v>48</v>
      </c>
      <c r="B37" s="1" t="n">
        <v>0.310702</v>
      </c>
      <c r="C37" s="1" t="n">
        <v>0.315633</v>
      </c>
      <c r="D37" s="1" t="n">
        <v>0.300331</v>
      </c>
      <c r="E37" s="1" t="n">
        <v>0.322077</v>
      </c>
      <c r="F37" s="1" t="n">
        <v>0.279498</v>
      </c>
      <c r="G37" s="1" t="n">
        <v>0.275427</v>
      </c>
      <c r="H37" s="1" t="n">
        <v>0.241516</v>
      </c>
      <c r="I37" s="1" t="n">
        <v>1</v>
      </c>
      <c r="J37" s="1" t="n">
        <v>0.203231</v>
      </c>
      <c r="K37" s="1" t="n">
        <v>0.200429</v>
      </c>
      <c r="L37" s="1" t="n">
        <v>0.254282</v>
      </c>
      <c r="Q37" s="9"/>
      <c r="R37" s="33"/>
      <c r="S37" s="34"/>
      <c r="T37" s="26"/>
    </row>
    <row r="38" customFormat="false" ht="12.75" hidden="false" customHeight="true" outlineLevel="0" collapsed="false">
      <c r="A38" s="31" t="s">
        <v>59</v>
      </c>
      <c r="B38" s="1" t="n">
        <v>0.193686</v>
      </c>
      <c r="C38" s="1" t="n">
        <v>0.195741</v>
      </c>
      <c r="D38" s="1" t="n">
        <v>0.196297</v>
      </c>
      <c r="E38" s="1" t="n">
        <v>0.202258</v>
      </c>
      <c r="F38" s="1" t="n">
        <v>0.243292</v>
      </c>
      <c r="G38" s="1" t="n">
        <v>0.208772</v>
      </c>
      <c r="H38" s="1" t="n">
        <v>0.207766</v>
      </c>
      <c r="I38" s="1" t="n">
        <v>0.203231</v>
      </c>
      <c r="J38" s="31" t="n">
        <v>1</v>
      </c>
      <c r="K38" s="1" t="n">
        <v>0.845953</v>
      </c>
      <c r="L38" s="1" t="n">
        <v>0.728104</v>
      </c>
      <c r="Q38" s="9"/>
      <c r="R38" s="33"/>
      <c r="S38" s="34"/>
      <c r="T38" s="26"/>
    </row>
    <row r="39" customFormat="false" ht="12.75" hidden="false" customHeight="true" outlineLevel="0" collapsed="false">
      <c r="A39" s="31" t="s">
        <v>85</v>
      </c>
      <c r="B39" s="1" t="n">
        <v>0.184192</v>
      </c>
      <c r="C39" s="1" t="n">
        <v>0.187039</v>
      </c>
      <c r="D39" s="1" t="n">
        <v>0.188415</v>
      </c>
      <c r="E39" s="1" t="n">
        <v>0.194131</v>
      </c>
      <c r="F39" s="1" t="n">
        <v>0.230847</v>
      </c>
      <c r="G39" s="1" t="n">
        <v>0.207529</v>
      </c>
      <c r="H39" s="1" t="n">
        <v>0.20843</v>
      </c>
      <c r="I39" s="1" t="n">
        <v>0.200429</v>
      </c>
      <c r="J39" s="31" t="n">
        <v>0.845953</v>
      </c>
      <c r="K39" s="1" t="n">
        <v>1</v>
      </c>
      <c r="L39" s="1" t="n">
        <v>0.767218</v>
      </c>
      <c r="Q39" s="9"/>
      <c r="R39" s="33"/>
      <c r="S39" s="34"/>
      <c r="T39" s="26"/>
    </row>
    <row r="40" customFormat="false" ht="12.75" hidden="false" customHeight="true" outlineLevel="0" collapsed="false">
      <c r="A40" s="9" t="s">
        <v>64</v>
      </c>
      <c r="B40" s="1" t="n">
        <v>0.165721</v>
      </c>
      <c r="C40" s="1" t="n">
        <v>0.167332</v>
      </c>
      <c r="D40" s="1" t="n">
        <v>0.168304</v>
      </c>
      <c r="E40" s="1" t="n">
        <v>0.178493</v>
      </c>
      <c r="F40" s="1" t="n">
        <v>0.215884</v>
      </c>
      <c r="G40" s="1" t="n">
        <v>0.19773</v>
      </c>
      <c r="H40" s="1" t="n">
        <v>0.188142</v>
      </c>
      <c r="I40" s="1" t="n">
        <v>0.254282</v>
      </c>
      <c r="J40" s="1" t="n">
        <v>0.728104</v>
      </c>
      <c r="K40" s="1" t="n">
        <v>0.767218</v>
      </c>
      <c r="L40" s="1" t="n">
        <v>1</v>
      </c>
      <c r="Q40" s="9"/>
      <c r="R40" s="33"/>
      <c r="S40" s="34"/>
      <c r="T40" s="26"/>
    </row>
    <row r="41" customFormat="false" ht="12.75" hidden="false" customHeight="true" outlineLevel="0" collapsed="false">
      <c r="A41" s="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Q41" s="9"/>
      <c r="R41" s="33"/>
      <c r="S41" s="34"/>
      <c r="T41" s="26"/>
    </row>
    <row r="42" customFormat="false" ht="12.75" hidden="false" customHeight="true" outlineLevel="0" collapsed="false">
      <c r="A42" s="0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Q42" s="0"/>
    </row>
    <row r="43" customFormat="false" ht="12.75" hidden="false" customHeight="true" outlineLevel="0" collapsed="false">
      <c r="A43" s="30" t="s">
        <v>86</v>
      </c>
      <c r="B43" s="0"/>
      <c r="C43" s="0"/>
      <c r="D43" s="0"/>
      <c r="E43" s="9" t="s">
        <v>87</v>
      </c>
      <c r="F43" s="0"/>
      <c r="G43" s="1" t="s">
        <v>88</v>
      </c>
      <c r="H43" s="0"/>
      <c r="I43" s="0"/>
      <c r="J43" s="0"/>
      <c r="K43" s="0"/>
      <c r="L43" s="0"/>
      <c r="Q43" s="0"/>
    </row>
    <row r="44" customFormat="false" ht="12.75" hidden="false" customHeight="true" outlineLevel="0" collapsed="false">
      <c r="A44" s="1" t="s">
        <v>89</v>
      </c>
      <c r="B44" s="1" t="n">
        <v>633</v>
      </c>
      <c r="C44" s="0"/>
      <c r="D44" s="0"/>
      <c r="E44" s="7" t="n">
        <v>20620</v>
      </c>
      <c r="F44" s="0"/>
      <c r="G44" s="8" t="n">
        <f aca="false">B44/E44</f>
        <v>0.03069835112</v>
      </c>
      <c r="H44" s="0"/>
      <c r="I44" s="0"/>
      <c r="J44" s="0"/>
      <c r="K44" s="0"/>
      <c r="L44" s="0"/>
      <c r="Q44" s="0"/>
    </row>
    <row r="45" customFormat="false" ht="12.75" hidden="false" customHeight="true" outlineLevel="0" collapsed="false">
      <c r="A45" s="1" t="s">
        <v>90</v>
      </c>
      <c r="B45" s="1" t="n">
        <v>521</v>
      </c>
      <c r="C45" s="0"/>
      <c r="D45" s="0"/>
      <c r="E45" s="0"/>
      <c r="F45" s="0"/>
      <c r="G45" s="0"/>
      <c r="H45" s="0"/>
      <c r="I45" s="0"/>
      <c r="J45" s="0"/>
      <c r="K45" s="0"/>
      <c r="L45" s="0"/>
      <c r="Q45" s="0"/>
    </row>
    <row r="46" customFormat="false" ht="12.75" hidden="false" customHeight="true" outlineLevel="0" collapsed="false">
      <c r="A46" s="1" t="s">
        <v>91</v>
      </c>
      <c r="B46" s="1" t="n">
        <v>483</v>
      </c>
      <c r="C46" s="0"/>
      <c r="D46" s="0"/>
      <c r="E46" s="7" t="n">
        <v>9515</v>
      </c>
      <c r="F46" s="0"/>
      <c r="G46" s="8" t="n">
        <f aca="false">B46/E46</f>
        <v>0.05076195481</v>
      </c>
      <c r="H46" s="0"/>
      <c r="I46" s="0"/>
      <c r="J46" s="0"/>
      <c r="K46" s="0"/>
      <c r="L46" s="0"/>
      <c r="Q46" s="0"/>
    </row>
    <row r="47" customFormat="false" ht="12.75" hidden="false" customHeight="true" outlineLevel="0" collapsed="false">
      <c r="A47" s="1" t="s">
        <v>92</v>
      </c>
      <c r="B47" s="1" t="n">
        <v>21</v>
      </c>
      <c r="C47" s="0"/>
      <c r="D47" s="0"/>
      <c r="E47" s="0"/>
      <c r="F47" s="0"/>
      <c r="G47" s="0"/>
      <c r="H47" s="0"/>
      <c r="I47" s="0"/>
      <c r="J47" s="0"/>
      <c r="K47" s="0"/>
      <c r="L47" s="0"/>
      <c r="Q47" s="0"/>
    </row>
    <row r="48" customFormat="false" ht="12.75" hidden="false" customHeight="true" outlineLevel="0" collapsed="false">
      <c r="A48" s="0"/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Q48" s="9"/>
    </row>
    <row r="49" customFormat="false" ht="12.75" hidden="false" customHeight="tru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Q49" s="9"/>
    </row>
    <row r="50" customFormat="false" ht="12.75" hidden="false" customHeight="true" outlineLevel="0" collapsed="false">
      <c r="A50" s="0"/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Q50" s="35"/>
    </row>
    <row r="51" customFormat="false" ht="12.75" hidden="false" customHeight="true" outlineLevel="0" collapsed="false">
      <c r="A51" s="0"/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Q51" s="9"/>
    </row>
    <row r="52" customFormat="false" ht="12.75" hidden="false" customHeight="true" outlineLevel="0" collapsed="false">
      <c r="A52" s="30" t="s">
        <v>93</v>
      </c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Q52" s="9"/>
    </row>
    <row r="53" customFormat="false" ht="12.75" hidden="false" customHeight="true" outlineLevel="0" collapsed="false">
      <c r="A53" s="0"/>
      <c r="B53" s="9" t="s">
        <v>72</v>
      </c>
      <c r="C53" s="9" t="s">
        <v>77</v>
      </c>
      <c r="D53" s="31" t="s">
        <v>82</v>
      </c>
      <c r="E53" s="9" t="s">
        <v>66</v>
      </c>
      <c r="F53" s="31" t="s">
        <v>83</v>
      </c>
      <c r="G53" s="9" t="s">
        <v>84</v>
      </c>
      <c r="H53" s="31" t="s">
        <v>69</v>
      </c>
      <c r="I53" s="9" t="s">
        <v>48</v>
      </c>
      <c r="J53" s="31" t="s">
        <v>59</v>
      </c>
      <c r="K53" s="31" t="s">
        <v>85</v>
      </c>
      <c r="L53" s="9" t="s">
        <v>64</v>
      </c>
      <c r="Q53" s="9"/>
    </row>
    <row r="54" customFormat="false" ht="12.75" hidden="false" customHeight="true" outlineLevel="0" collapsed="false">
      <c r="A54" s="1" t="s">
        <v>72</v>
      </c>
      <c r="B54" s="36" t="n">
        <v>285</v>
      </c>
      <c r="C54" s="36" t="n">
        <v>224</v>
      </c>
      <c r="D54" s="36" t="n">
        <v>193</v>
      </c>
      <c r="E54" s="36" t="n">
        <v>204</v>
      </c>
      <c r="F54" s="36" t="n">
        <v>201</v>
      </c>
      <c r="G54" s="36" t="n">
        <v>65</v>
      </c>
      <c r="H54" s="36" t="n">
        <v>51</v>
      </c>
      <c r="I54" s="36" t="n">
        <v>74</v>
      </c>
      <c r="J54" s="36" t="n">
        <v>5</v>
      </c>
      <c r="K54" s="36" t="n">
        <v>5</v>
      </c>
      <c r="L54" s="36" t="n">
        <v>5</v>
      </c>
      <c r="Q54" s="9"/>
    </row>
    <row r="55" customFormat="false" ht="12.75" hidden="false" customHeight="true" outlineLevel="0" collapsed="false">
      <c r="A55" s="1" t="s">
        <v>77</v>
      </c>
      <c r="B55" s="36" t="n">
        <v>224</v>
      </c>
      <c r="C55" s="36" t="n">
        <v>296</v>
      </c>
      <c r="D55" s="36" t="n">
        <v>193</v>
      </c>
      <c r="E55" s="36" t="n">
        <v>208</v>
      </c>
      <c r="F55" s="36" t="n">
        <v>192</v>
      </c>
      <c r="G55" s="36" t="n">
        <v>65</v>
      </c>
      <c r="H55" s="36" t="n">
        <v>63</v>
      </c>
      <c r="I55" s="36" t="n">
        <v>81</v>
      </c>
      <c r="J55" s="36" t="n">
        <v>5</v>
      </c>
      <c r="K55" s="36" t="n">
        <v>5</v>
      </c>
      <c r="L55" s="36" t="n">
        <v>5</v>
      </c>
      <c r="Q55" s="9"/>
    </row>
    <row r="56" customFormat="false" ht="12.75" hidden="false" customHeight="true" outlineLevel="0" collapsed="false">
      <c r="A56" s="1" t="s">
        <v>82</v>
      </c>
      <c r="B56" s="36" t="n">
        <v>193</v>
      </c>
      <c r="C56" s="36" t="n">
        <v>193</v>
      </c>
      <c r="D56" s="36" t="n">
        <v>290</v>
      </c>
      <c r="E56" s="36" t="n">
        <v>185</v>
      </c>
      <c r="F56" s="36" t="n">
        <v>174</v>
      </c>
      <c r="G56" s="36" t="n">
        <v>49</v>
      </c>
      <c r="H56" s="36" t="n">
        <v>43</v>
      </c>
      <c r="I56" s="36" t="n">
        <v>74</v>
      </c>
      <c r="J56" s="36" t="n">
        <v>8</v>
      </c>
      <c r="K56" s="36" t="n">
        <v>9</v>
      </c>
      <c r="L56" s="36" t="n">
        <v>8</v>
      </c>
      <c r="Q56" s="9"/>
    </row>
    <row r="57" customFormat="false" ht="12.75" hidden="false" customHeight="true" outlineLevel="0" collapsed="false">
      <c r="A57" s="1" t="s">
        <v>66</v>
      </c>
      <c r="B57" s="36" t="n">
        <v>204</v>
      </c>
      <c r="C57" s="36" t="n">
        <v>208</v>
      </c>
      <c r="D57" s="36" t="n">
        <v>185</v>
      </c>
      <c r="E57" s="36" t="n">
        <v>327</v>
      </c>
      <c r="F57" s="36" t="n">
        <v>182</v>
      </c>
      <c r="G57" s="36" t="n">
        <v>64</v>
      </c>
      <c r="H57" s="36" t="n">
        <v>55</v>
      </c>
      <c r="I57" s="36" t="n">
        <v>69</v>
      </c>
      <c r="J57" s="36" t="n">
        <v>5</v>
      </c>
      <c r="K57" s="36" t="n">
        <v>5</v>
      </c>
      <c r="L57" s="36" t="n">
        <v>5</v>
      </c>
      <c r="Q57" s="9"/>
    </row>
    <row r="58" customFormat="false" ht="12.75" hidden="false" customHeight="true" outlineLevel="0" collapsed="false">
      <c r="A58" s="1" t="s">
        <v>53</v>
      </c>
      <c r="B58" s="36" t="n">
        <v>201</v>
      </c>
      <c r="C58" s="36" t="n">
        <v>192</v>
      </c>
      <c r="D58" s="36" t="n">
        <v>174</v>
      </c>
      <c r="E58" s="36" t="n">
        <v>182</v>
      </c>
      <c r="F58" s="36" t="n">
        <v>473</v>
      </c>
      <c r="G58" s="36" t="n">
        <v>63</v>
      </c>
      <c r="H58" s="36" t="n">
        <v>52</v>
      </c>
      <c r="I58" s="36" t="n">
        <v>80</v>
      </c>
      <c r="J58" s="36" t="n">
        <v>22</v>
      </c>
      <c r="K58" s="36" t="n">
        <v>23</v>
      </c>
      <c r="L58" s="36" t="n">
        <v>23</v>
      </c>
    </row>
    <row r="59" customFormat="false" ht="12.75" hidden="false" customHeight="true" outlineLevel="0" collapsed="false">
      <c r="A59" s="27" t="n">
        <v>1282</v>
      </c>
      <c r="B59" s="36" t="n">
        <v>65</v>
      </c>
      <c r="C59" s="36" t="n">
        <v>65</v>
      </c>
      <c r="D59" s="36" t="n">
        <v>49</v>
      </c>
      <c r="E59" s="36" t="n">
        <v>64</v>
      </c>
      <c r="F59" s="36" t="n">
        <v>63</v>
      </c>
      <c r="G59" s="36" t="n">
        <v>350</v>
      </c>
      <c r="H59" s="36" t="n">
        <v>54</v>
      </c>
      <c r="I59" s="36" t="n">
        <v>73</v>
      </c>
      <c r="J59" s="36" t="n">
        <v>8</v>
      </c>
      <c r="K59" s="36" t="n">
        <v>8</v>
      </c>
      <c r="L59" s="36" t="n">
        <v>8</v>
      </c>
    </row>
    <row r="60" customFormat="false" ht="12.75" hidden="false" customHeight="true" outlineLevel="0" collapsed="false">
      <c r="A60" s="1" t="s">
        <v>69</v>
      </c>
      <c r="B60" s="36" t="n">
        <v>51</v>
      </c>
      <c r="C60" s="36" t="n">
        <v>63</v>
      </c>
      <c r="D60" s="36" t="n">
        <v>43</v>
      </c>
      <c r="E60" s="36" t="n">
        <v>55</v>
      </c>
      <c r="F60" s="36" t="n">
        <v>52</v>
      </c>
      <c r="G60" s="36" t="n">
        <v>54</v>
      </c>
      <c r="H60" s="36" t="n">
        <v>330</v>
      </c>
      <c r="I60" s="36" t="n">
        <v>60</v>
      </c>
      <c r="J60" s="36" t="n">
        <v>12</v>
      </c>
      <c r="K60" s="36" t="n">
        <v>12</v>
      </c>
      <c r="L60" s="36" t="n">
        <v>12</v>
      </c>
    </row>
    <row r="61" customFormat="false" ht="12.75" hidden="false" customHeight="true" outlineLevel="0" collapsed="false">
      <c r="A61" s="1" t="s">
        <v>48</v>
      </c>
      <c r="B61" s="36" t="n">
        <v>74</v>
      </c>
      <c r="C61" s="36" t="n">
        <v>81</v>
      </c>
      <c r="D61" s="36" t="n">
        <v>74</v>
      </c>
      <c r="E61" s="36" t="n">
        <v>69</v>
      </c>
      <c r="F61" s="36" t="n">
        <v>80</v>
      </c>
      <c r="G61" s="36" t="n">
        <v>73</v>
      </c>
      <c r="H61" s="36" t="n">
        <v>60</v>
      </c>
      <c r="I61" s="36" t="n">
        <v>565</v>
      </c>
      <c r="J61" s="36" t="n">
        <v>5</v>
      </c>
      <c r="K61" s="36" t="n">
        <v>5</v>
      </c>
      <c r="L61" s="36" t="n">
        <v>5</v>
      </c>
    </row>
    <row r="62" customFormat="false" ht="12.75" hidden="false" customHeight="true" outlineLevel="0" collapsed="false">
      <c r="A62" s="1" t="s">
        <v>59</v>
      </c>
      <c r="B62" s="36" t="n">
        <v>5</v>
      </c>
      <c r="C62" s="36" t="n">
        <v>5</v>
      </c>
      <c r="D62" s="36" t="n">
        <v>8</v>
      </c>
      <c r="E62" s="36" t="n">
        <v>5</v>
      </c>
      <c r="F62" s="36" t="n">
        <v>22</v>
      </c>
      <c r="G62" s="36" t="n">
        <v>8</v>
      </c>
      <c r="H62" s="36" t="n">
        <v>12</v>
      </c>
      <c r="I62" s="36" t="n">
        <v>5</v>
      </c>
      <c r="J62" s="36" t="n">
        <v>725</v>
      </c>
      <c r="K62" s="36" t="n">
        <v>611</v>
      </c>
      <c r="L62" s="36" t="n">
        <v>576</v>
      </c>
    </row>
    <row r="63" customFormat="false" ht="12.75" hidden="false" customHeight="true" outlineLevel="0" collapsed="false">
      <c r="A63" s="1" t="s">
        <v>62</v>
      </c>
      <c r="B63" s="36" t="n">
        <v>5</v>
      </c>
      <c r="C63" s="36" t="n">
        <v>5</v>
      </c>
      <c r="D63" s="36" t="n">
        <v>9</v>
      </c>
      <c r="E63" s="36" t="n">
        <v>5</v>
      </c>
      <c r="F63" s="36" t="n">
        <v>23</v>
      </c>
      <c r="G63" s="36" t="n">
        <v>8</v>
      </c>
      <c r="H63" s="36" t="n">
        <v>12</v>
      </c>
      <c r="I63" s="36" t="n">
        <v>5</v>
      </c>
      <c r="J63" s="36" t="n">
        <v>611</v>
      </c>
      <c r="K63" s="36" t="n">
        <v>729</v>
      </c>
      <c r="L63" s="36" t="n">
        <v>627</v>
      </c>
    </row>
    <row r="64" customFormat="false" ht="12.75" hidden="false" customHeight="true" outlineLevel="0" collapsed="false">
      <c r="A64" s="1" t="s">
        <v>64</v>
      </c>
      <c r="B64" s="36" t="n">
        <v>5</v>
      </c>
      <c r="C64" s="36" t="n">
        <v>5</v>
      </c>
      <c r="D64" s="36" t="n">
        <v>8</v>
      </c>
      <c r="E64" s="36" t="n">
        <v>5</v>
      </c>
      <c r="F64" s="36" t="n">
        <v>23</v>
      </c>
      <c r="G64" s="36" t="n">
        <v>8</v>
      </c>
      <c r="H64" s="36" t="n">
        <v>12</v>
      </c>
      <c r="I64" s="36" t="n">
        <v>5</v>
      </c>
      <c r="J64" s="36" t="n">
        <v>576</v>
      </c>
      <c r="K64" s="36" t="n">
        <v>627</v>
      </c>
      <c r="L64" s="36" t="n">
        <v>716</v>
      </c>
    </row>
    <row r="65" customFormat="false" ht="12.75" hidden="false" customHeight="true" outlineLevel="0" collapsed="false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</row>
    <row r="66" customFormat="false" ht="12.75" hidden="false" customHeight="true" outlineLevel="0" collapsed="false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</row>
    <row r="67" customFormat="false" ht="12.75" hidden="false" customHeight="true" outlineLevel="0" collapsed="false">
      <c r="A67" s="30" t="s">
        <v>94</v>
      </c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</row>
    <row r="68" customFormat="false" ht="12.75" hidden="false" customHeight="true" outlineLevel="0" collapsed="false">
      <c r="A68" s="0"/>
      <c r="B68" s="9" t="s">
        <v>72</v>
      </c>
      <c r="C68" s="9" t="s">
        <v>77</v>
      </c>
      <c r="D68" s="31" t="s">
        <v>82</v>
      </c>
      <c r="E68" s="9" t="s">
        <v>66</v>
      </c>
      <c r="F68" s="31" t="s">
        <v>83</v>
      </c>
      <c r="G68" s="9" t="s">
        <v>84</v>
      </c>
      <c r="H68" s="31" t="s">
        <v>69</v>
      </c>
      <c r="I68" s="9" t="s">
        <v>48</v>
      </c>
      <c r="J68" s="31" t="s">
        <v>59</v>
      </c>
      <c r="K68" s="31" t="s">
        <v>85</v>
      </c>
      <c r="L68" s="9" t="s">
        <v>64</v>
      </c>
    </row>
    <row r="69" customFormat="false" ht="12.75" hidden="false" customHeight="true" outlineLevel="0" collapsed="false">
      <c r="A69" s="1" t="s">
        <v>72</v>
      </c>
      <c r="B69" s="1" t="n">
        <v>1</v>
      </c>
      <c r="C69" s="1" t="n">
        <v>0.627450980392</v>
      </c>
      <c r="D69" s="1" t="n">
        <v>0.505235602094</v>
      </c>
      <c r="E69" s="1" t="n">
        <v>0.5</v>
      </c>
      <c r="F69" s="1" t="n">
        <v>0.360861759425</v>
      </c>
      <c r="G69" s="1" t="n">
        <v>0.114035087719</v>
      </c>
      <c r="H69" s="1" t="n">
        <v>0.0904255319149</v>
      </c>
      <c r="I69" s="1" t="n">
        <v>0.0953608247423</v>
      </c>
      <c r="J69" s="1" t="n">
        <v>0.00497512437811</v>
      </c>
      <c r="K69" s="1" t="n">
        <v>0.00495540138751</v>
      </c>
      <c r="L69" s="1" t="n">
        <v>0.00502008032129</v>
      </c>
    </row>
    <row r="70" customFormat="false" ht="12.75" hidden="false" customHeight="true" outlineLevel="0" collapsed="false">
      <c r="A70" s="1" t="s">
        <v>77</v>
      </c>
      <c r="B70" s="1" t="n">
        <v>0.627450980392</v>
      </c>
      <c r="C70" s="1" t="n">
        <v>1</v>
      </c>
      <c r="D70" s="1" t="n">
        <v>0.491094147583</v>
      </c>
      <c r="E70" s="1" t="n">
        <v>0.501204819277</v>
      </c>
      <c r="F70" s="1" t="n">
        <v>0.332755632582</v>
      </c>
      <c r="G70" s="1" t="n">
        <v>0.111876075731</v>
      </c>
      <c r="H70" s="1" t="n">
        <v>0.11190053286</v>
      </c>
      <c r="I70" s="1" t="n">
        <v>0.103846153846</v>
      </c>
      <c r="J70" s="1" t="n">
        <v>0.00492125984252</v>
      </c>
      <c r="K70" s="1" t="n">
        <v>0.00490196078431</v>
      </c>
      <c r="L70" s="1" t="n">
        <v>0.00496524329692</v>
      </c>
    </row>
    <row r="71" customFormat="false" ht="12.75" hidden="false" customHeight="true" outlineLevel="0" collapsed="false">
      <c r="A71" s="1" t="s">
        <v>82</v>
      </c>
      <c r="B71" s="1" t="n">
        <v>0.505235602094</v>
      </c>
      <c r="C71" s="1" t="n">
        <v>0.491094147583</v>
      </c>
      <c r="D71" s="1" t="n">
        <v>1</v>
      </c>
      <c r="E71" s="1" t="n">
        <v>0.428240740741</v>
      </c>
      <c r="F71" s="1" t="n">
        <v>0.295415959253</v>
      </c>
      <c r="G71" s="1" t="n">
        <v>0.082910321489</v>
      </c>
      <c r="H71" s="1" t="n">
        <v>0.0745233968804</v>
      </c>
      <c r="I71" s="1" t="n">
        <v>0.0947503201024</v>
      </c>
      <c r="J71" s="1" t="n">
        <v>0.00794438927507</v>
      </c>
      <c r="K71" s="1" t="n">
        <v>0.00891089108911</v>
      </c>
      <c r="L71" s="1" t="n">
        <v>0.00801603206413</v>
      </c>
    </row>
    <row r="72" customFormat="false" ht="12.75" hidden="false" customHeight="true" outlineLevel="0" collapsed="false">
      <c r="A72" s="1" t="s">
        <v>66</v>
      </c>
      <c r="B72" s="1" t="n">
        <v>0.5</v>
      </c>
      <c r="C72" s="1" t="n">
        <v>0.501204819277</v>
      </c>
      <c r="D72" s="1" t="n">
        <v>0.428240740741</v>
      </c>
      <c r="E72" s="1" t="n">
        <v>1</v>
      </c>
      <c r="F72" s="1" t="n">
        <v>0.294498381877</v>
      </c>
      <c r="G72" s="1" t="n">
        <v>0.1044045677</v>
      </c>
      <c r="H72" s="1" t="n">
        <v>0.0913621262458</v>
      </c>
      <c r="I72" s="1" t="n">
        <v>0.0838396111786</v>
      </c>
      <c r="J72" s="1" t="n">
        <v>0.00477554918816</v>
      </c>
      <c r="K72" s="1" t="n">
        <v>0.00475737392959</v>
      </c>
      <c r="L72" s="1" t="n">
        <v>0.00481695568401</v>
      </c>
    </row>
    <row r="73" customFormat="false" ht="12.75" hidden="false" customHeight="true" outlineLevel="0" collapsed="false">
      <c r="A73" s="1" t="s">
        <v>53</v>
      </c>
      <c r="B73" s="1" t="n">
        <v>0.360861759425</v>
      </c>
      <c r="C73" s="1" t="n">
        <v>0.332755632582</v>
      </c>
      <c r="D73" s="1" t="n">
        <v>0.295415959253</v>
      </c>
      <c r="E73" s="1" t="n">
        <v>0.294498381877</v>
      </c>
      <c r="F73" s="1" t="n">
        <v>1</v>
      </c>
      <c r="G73" s="1" t="n">
        <v>0.0828947368421</v>
      </c>
      <c r="H73" s="1" t="n">
        <v>0.069241011984</v>
      </c>
      <c r="I73" s="1" t="n">
        <v>0.0835073068894</v>
      </c>
      <c r="J73" s="1" t="n">
        <v>0.0187074829932</v>
      </c>
      <c r="K73" s="1" t="n">
        <v>0.019508057676</v>
      </c>
      <c r="L73" s="1" t="n">
        <v>0.0197255574614</v>
      </c>
    </row>
    <row r="74" customFormat="false" ht="12.75" hidden="false" customHeight="true" outlineLevel="0" collapsed="false">
      <c r="A74" s="27" t="n">
        <v>1282</v>
      </c>
      <c r="B74" s="1" t="n">
        <v>0.114035087719</v>
      </c>
      <c r="C74" s="1" t="n">
        <v>0.111876075731</v>
      </c>
      <c r="D74" s="1" t="n">
        <v>0.082910321489</v>
      </c>
      <c r="E74" s="1" t="n">
        <v>0.1044045677</v>
      </c>
      <c r="F74" s="1" t="n">
        <v>0.0828947368421</v>
      </c>
      <c r="G74" s="1" t="n">
        <v>1</v>
      </c>
      <c r="H74" s="1" t="n">
        <v>0.0862619808307</v>
      </c>
      <c r="I74" s="1" t="n">
        <v>0.0866983372922</v>
      </c>
      <c r="J74" s="1" t="n">
        <v>0.00749765698219</v>
      </c>
      <c r="K74" s="1" t="n">
        <v>0.00746965452848</v>
      </c>
      <c r="L74" s="1" t="n">
        <v>0.00756143667297</v>
      </c>
    </row>
    <row r="75" customFormat="false" ht="12.75" hidden="false" customHeight="true" outlineLevel="0" collapsed="false">
      <c r="A75" s="1" t="s">
        <v>69</v>
      </c>
      <c r="B75" s="1" t="n">
        <v>0.0904255319149</v>
      </c>
      <c r="C75" s="1" t="n">
        <v>0.11190053286</v>
      </c>
      <c r="D75" s="1" t="n">
        <v>0.0745233968804</v>
      </c>
      <c r="E75" s="1" t="n">
        <v>0.0913621262458</v>
      </c>
      <c r="F75" s="1" t="n">
        <v>0.069241011984</v>
      </c>
      <c r="G75" s="1" t="n">
        <v>0.0862619808307</v>
      </c>
      <c r="H75" s="1" t="n">
        <v>1</v>
      </c>
      <c r="I75" s="1" t="n">
        <v>0.0718562874251</v>
      </c>
      <c r="J75" s="1" t="n">
        <v>0.0115052732502</v>
      </c>
      <c r="K75" s="1" t="n">
        <v>0.0114613180516</v>
      </c>
      <c r="L75" s="1" t="n">
        <v>0.0116054158607</v>
      </c>
    </row>
    <row r="76" customFormat="false" ht="12.75" hidden="false" customHeight="true" outlineLevel="0" collapsed="false">
      <c r="A76" s="1" t="s">
        <v>48</v>
      </c>
      <c r="B76" s="1" t="n">
        <v>0.0953608247423</v>
      </c>
      <c r="C76" s="1" t="n">
        <v>0.103846153846</v>
      </c>
      <c r="D76" s="1" t="n">
        <v>0.0947503201024</v>
      </c>
      <c r="E76" s="1" t="n">
        <v>0.0838396111786</v>
      </c>
      <c r="F76" s="1" t="n">
        <v>0.0835073068894</v>
      </c>
      <c r="G76" s="1" t="n">
        <v>0.0866983372922</v>
      </c>
      <c r="H76" s="1" t="n">
        <v>0.0718562874251</v>
      </c>
      <c r="I76" s="1" t="n">
        <v>1</v>
      </c>
      <c r="J76" s="1" t="n">
        <v>0.00389105058366</v>
      </c>
      <c r="K76" s="1" t="n">
        <v>0.00387897595035</v>
      </c>
      <c r="L76" s="1" t="n">
        <v>0.00391849529781</v>
      </c>
    </row>
    <row r="77" customFormat="false" ht="12.75" hidden="false" customHeight="true" outlineLevel="0" collapsed="false">
      <c r="A77" s="1" t="s">
        <v>59</v>
      </c>
      <c r="B77" s="1" t="n">
        <v>0.00497512437811</v>
      </c>
      <c r="C77" s="1" t="n">
        <v>0.00492125984252</v>
      </c>
      <c r="D77" s="1" t="n">
        <v>0.00794438927507</v>
      </c>
      <c r="E77" s="1" t="n">
        <v>0.00477554918816</v>
      </c>
      <c r="F77" s="1" t="n">
        <v>0.0187074829932</v>
      </c>
      <c r="G77" s="1" t="n">
        <v>0.00749765698219</v>
      </c>
      <c r="H77" s="1" t="n">
        <v>0.0115052732502</v>
      </c>
      <c r="I77" s="1" t="n">
        <v>0.00389105058366</v>
      </c>
      <c r="J77" s="1" t="n">
        <v>1</v>
      </c>
      <c r="K77" s="1" t="n">
        <v>0.724792408066</v>
      </c>
      <c r="L77" s="1" t="n">
        <v>0.665895953757</v>
      </c>
    </row>
    <row r="78" customFormat="false" ht="12.75" hidden="false" customHeight="true" outlineLevel="0" collapsed="false">
      <c r="A78" s="1" t="s">
        <v>62</v>
      </c>
      <c r="B78" s="1" t="n">
        <v>0.00495540138751</v>
      </c>
      <c r="C78" s="1" t="n">
        <v>0.00490196078431</v>
      </c>
      <c r="D78" s="1" t="n">
        <v>0.00891089108911</v>
      </c>
      <c r="E78" s="1" t="n">
        <v>0.00475737392959</v>
      </c>
      <c r="F78" s="1" t="n">
        <v>0.019508057676</v>
      </c>
      <c r="G78" s="1" t="n">
        <v>0.00746965452848</v>
      </c>
      <c r="H78" s="1" t="n">
        <v>0.0114613180516</v>
      </c>
      <c r="I78" s="1" t="n">
        <v>0.00387897595035</v>
      </c>
      <c r="J78" s="1" t="n">
        <v>0.724792408066</v>
      </c>
      <c r="K78" s="1" t="n">
        <v>1</v>
      </c>
      <c r="L78" s="1" t="n">
        <v>0.766503667482</v>
      </c>
    </row>
    <row r="79" customFormat="false" ht="12.75" hidden="false" customHeight="true" outlineLevel="0" collapsed="false">
      <c r="A79" s="1" t="s">
        <v>64</v>
      </c>
      <c r="B79" s="1" t="n">
        <v>0.00502008032129</v>
      </c>
      <c r="C79" s="1" t="n">
        <v>0.00496524329692</v>
      </c>
      <c r="D79" s="1" t="n">
        <v>0.00801603206413</v>
      </c>
      <c r="E79" s="1" t="n">
        <v>0.00481695568401</v>
      </c>
      <c r="F79" s="1" t="n">
        <v>0.0197255574614</v>
      </c>
      <c r="G79" s="1" t="n">
        <v>0.00756143667297</v>
      </c>
      <c r="H79" s="1" t="n">
        <v>0.0116054158607</v>
      </c>
      <c r="I79" s="1" t="n">
        <v>0.00391849529781</v>
      </c>
      <c r="J79" s="1" t="n">
        <v>0.665895953757</v>
      </c>
      <c r="K79" s="1" t="n">
        <v>0.766503667482</v>
      </c>
      <c r="L79" s="1" t="n">
        <v>1</v>
      </c>
    </row>
    <row r="1048576" customFormat="false" ht="12.8" hidden="false" customHeight="true" outlineLevel="0" collapsed="false"/>
  </sheetData>
  <mergeCells count="5">
    <mergeCell ref="D9:F9"/>
    <mergeCell ref="G9:R9"/>
    <mergeCell ref="S9:Z9"/>
    <mergeCell ref="AA9:AK9"/>
    <mergeCell ref="AL9:AL10"/>
  </mergeCells>
  <conditionalFormatting sqref="B30:L40">
    <cfRule type="colorScale" priority="2">
      <colorScale>
        <cfvo type="min" val="0"/>
        <cfvo type="percentile" val="50"/>
        <cfvo type="max" val="0"/>
        <color rgb="FFFFFFFF"/>
        <color rgb="FFFFCC00"/>
        <color rgb="FFCC3300"/>
      </colorScale>
    </cfRule>
  </conditionalFormatting>
  <conditionalFormatting sqref="B54:L64">
    <cfRule type="colorScale" priority="3">
      <colorScale>
        <cfvo type="min" val="0"/>
        <cfvo type="percentile" val="50"/>
        <cfvo type="max" val="0"/>
        <color rgb="FFFFFFFF"/>
        <color rgb="FFFFCC00"/>
        <color rgb="FFCC3300"/>
      </colorScale>
    </cfRule>
  </conditionalFormatting>
  <conditionalFormatting sqref="B69:L79">
    <cfRule type="colorScale" priority="4">
      <colorScale>
        <cfvo type="min" val="0"/>
        <cfvo type="percentile" val="50"/>
        <cfvo type="max" val="0"/>
        <color rgb="FFFFFFFF"/>
        <color rgb="FFFFCC00"/>
        <color rgb="FFCC3300"/>
      </colorScale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2019-04-16T10:35:42Z</dcterms:modified>
  <cp:revision>6</cp:revision>
  <dc:subject/>
  <dc:title/>
</cp:coreProperties>
</file>