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ontigs_and_Reads" sheetId="1" state="visible" r:id="rId2"/>
    <sheet name="Reads_Filtration_Statistic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<sst xmlns="http://schemas.openxmlformats.org/spreadsheetml/2006/main" count="163" uniqueCount="127">
  <si>
    <t xml:space="preserve">meta_lake_opasatica_cov</t>
  </si>
  <si>
    <t xml:space="preserve">meta_lake_dasserat_cov</t>
  </si>
  <si>
    <t xml:space="preserve">meta_bay_arnoux_cov</t>
  </si>
  <si>
    <t xml:space="preserve">meta_lake_arnoux_cov</t>
  </si>
  <si>
    <t xml:space="preserve">meta_lake_turcotte_cov</t>
  </si>
  <si>
    <t xml:space="preserve">MG-RAST project number</t>
  </si>
  <si>
    <t xml:space="preserve">4523097.3</t>
  </si>
  <si>
    <t xml:space="preserve">4523096.3</t>
  </si>
  <si>
    <t xml:space="preserve">4523094.3</t>
  </si>
  <si>
    <t xml:space="preserve">4523095.4</t>
  </si>
  <si>
    <t xml:space="preserve">4523098.3</t>
  </si>
  <si>
    <t xml:space="preserve">contigs (contigs)</t>
  </si>
  <si>
    <t xml:space="preserve">avg_contigs_(bp)</t>
  </si>
  <si>
    <t xml:space="preserve">173 ± 305</t>
  </si>
  <si>
    <t xml:space="preserve">176 ± 317</t>
  </si>
  <si>
    <t xml:space="preserve">233 ± 832</t>
  </si>
  <si>
    <t xml:space="preserve">208 ± 637</t>
  </si>
  <si>
    <t xml:space="preserve">206 ± 502</t>
  </si>
  <si>
    <t xml:space="preserve">dataset_size_(10E6bp)</t>
  </si>
  <si>
    <t xml:space="preserve">GC_ %</t>
  </si>
  <si>
    <t xml:space="preserve">46 ± 10</t>
  </si>
  <si>
    <t xml:space="preserve">47 ± 10</t>
  </si>
  <si>
    <t xml:space="preserve">45 ± 10</t>
  </si>
  <si>
    <t xml:space="preserve">52 ± 11</t>
  </si>
  <si>
    <t xml:space="preserve">contigs_qc</t>
  </si>
  <si>
    <t xml:space="preserve">avg_contigs_qc</t>
  </si>
  <si>
    <t xml:space="preserve">152 ± 78</t>
  </si>
  <si>
    <t xml:space="preserve">157 ± 84</t>
  </si>
  <si>
    <t xml:space="preserve">186 ± 182</t>
  </si>
  <si>
    <t xml:space="preserve">170 ± 139</t>
  </si>
  <si>
    <t xml:space="preserve">176 ± 125</t>
  </si>
  <si>
    <t xml:space="preserve">GC_ %_qc</t>
  </si>
  <si>
    <t xml:space="preserve">%_pass_qc</t>
  </si>
  <si>
    <t xml:space="preserve">dataset_size_qc_(10E6bp)</t>
  </si>
  <si>
    <t xml:space="preserve">ORF_number_FragGenScan</t>
  </si>
  <si>
    <t xml:space="preserve">contigs_potential_protein</t>
  </si>
  <si>
    <t xml:space="preserve">%_potential_protein</t>
  </si>
  <si>
    <t xml:space="preserve">contigs_annoted_protein</t>
  </si>
  <si>
    <t xml:space="preserve">%_annoted_protein</t>
  </si>
  <si>
    <t xml:space="preserve">contigs_functionnal category</t>
  </si>
  <si>
    <t xml:space="preserve">%_associated_subsystem_protein</t>
  </si>
  <si>
    <t xml:space="preserve">contigs_matching_to_a_taxa</t>
  </si>
  <si>
    <t xml:space="preserve">Archaea</t>
  </si>
  <si>
    <t xml:space="preserve">Bacteria</t>
  </si>
  <si>
    <t xml:space="preserve">Eukaryota</t>
  </si>
  <si>
    <t xml:space="preserve">Viruses</t>
  </si>
  <si>
    <t xml:space="preserve">Other</t>
  </si>
  <si>
    <t xml:space="preserve">%_Archaea</t>
  </si>
  <si>
    <t xml:space="preserve">%_Bacteria</t>
  </si>
  <si>
    <t xml:space="preserve">%_Eukaryota</t>
  </si>
  <si>
    <t xml:space="preserve">%_Viruses</t>
  </si>
  <si>
    <t xml:space="preserve">%_Other</t>
  </si>
  <si>
    <t xml:space="preserve">BHC_contigs_matching</t>
  </si>
  <si>
    <t xml:space="preserve">BHC_archaea</t>
  </si>
  <si>
    <t xml:space="preserve">BHC_Bacteria</t>
  </si>
  <si>
    <t xml:space="preserve">BHC_Eukaryota</t>
  </si>
  <si>
    <t xml:space="preserve">BHC_Viruses</t>
  </si>
  <si>
    <t xml:space="preserve">BHC_Other</t>
  </si>
  <si>
    <t xml:space="preserve">BHC_%_Archaea</t>
  </si>
  <si>
    <t xml:space="preserve">BHC_%_Bacteria</t>
  </si>
  <si>
    <t xml:space="preserve">BHC_%_Eukaryota</t>
  </si>
  <si>
    <t xml:space="preserve">BHC_%_Viruses</t>
  </si>
  <si>
    <t xml:space="preserve">BHC_%_Other</t>
  </si>
  <si>
    <t xml:space="preserve">LCA_contigs_matching_to_a_taxa</t>
  </si>
  <si>
    <t xml:space="preserve">LCA_Archaea</t>
  </si>
  <si>
    <t xml:space="preserve">LCA_Bacteria</t>
  </si>
  <si>
    <t xml:space="preserve">LCA_Eukaryota</t>
  </si>
  <si>
    <t xml:space="preserve">LCA_Viruses</t>
  </si>
  <si>
    <t xml:space="preserve">LCA_Other</t>
  </si>
  <si>
    <t xml:space="preserve">LCA_%_Archaea</t>
  </si>
  <si>
    <t xml:space="preserve">LCA_%_Bacteria</t>
  </si>
  <si>
    <t xml:space="preserve">LCA_%_Eukaryota</t>
  </si>
  <si>
    <t xml:space="preserve">LCA_%_Viruses</t>
  </si>
  <si>
    <t xml:space="preserve">LCA_%_Other</t>
  </si>
  <si>
    <t xml:space="preserve">α_diversity</t>
  </si>
  <si>
    <t xml:space="preserve">contigs_matching_to_a_subsystems(COG)</t>
  </si>
  <si>
    <t xml:space="preserve">contigs_matching_to_a_subsystems(SEED)</t>
  </si>
  <si>
    <t xml:space="preserve">contigs_matching_to_a_subsystems(SEED_Hierarchical)</t>
  </si>
  <si>
    <t xml:space="preserve">%_contigs_matching_COG</t>
  </si>
  <si>
    <t xml:space="preserve">%_contigs_matching_SEED</t>
  </si>
  <si>
    <t xml:space="preserve">number_of_subsystems_functions</t>
  </si>
  <si>
    <t xml:space="preserve">AGS</t>
  </si>
  <si>
    <t xml:space="preserve">ESC</t>
  </si>
  <si>
    <t xml:space="preserve">BHC=Best Hits Classification</t>
  </si>
  <si>
    <t xml:space="preserve">LCA=Lowest Common Ancestor</t>
  </si>
  <si>
    <t xml:space="preserve">AGS =Average Genome Size</t>
  </si>
  <si>
    <t xml:space="preserve">ESC=Effective Sequence Size</t>
  </si>
  <si>
    <t xml:space="preserve">Lake</t>
  </si>
  <si>
    <t xml:space="preserve">Number of sequenced reads per metagenome</t>
  </si>
  <si>
    <t xml:space="preserve">Base pairs per lake</t>
  </si>
  <si>
    <t xml:space="preserve">OPA (Opasatica)</t>
  </si>
  <si>
    <t xml:space="preserve">DAS (Dasserat)</t>
  </si>
  <si>
    <t xml:space="preserve">BAR (Bay Arnoux)</t>
  </si>
  <si>
    <t xml:space="preserve">LAR (Lake Arnoux)</t>
  </si>
  <si>
    <t xml:space="preserve">TUR (Lake Turcotte )</t>
  </si>
  <si>
    <t xml:space="preserve">Total </t>
  </si>
  <si>
    <t xml:space="preserve">LAKES MG</t>
  </si>
  <si>
    <t xml:space="preserve">Before filtration</t>
  </si>
  <si>
    <t xml:space="preserve">After filtration with Nesoni clip</t>
  </si>
  <si>
    <t xml:space="preserve">After filtration and  synchronization</t>
  </si>
  <si>
    <t xml:space="preserve">After filtration, synchronization and merge (FLASH V1.2.11)</t>
  </si>
  <si>
    <t xml:space="preserve">Quality phred offset (score 33); Minimum length cutoff (50 bp) ; No homopolymers </t>
  </si>
  <si>
    <t xml:space="preserve">Default parameters</t>
  </si>
  <si>
    <t xml:space="preserve">Number</t>
  </si>
  <si>
    <t xml:space="preserve">Number of filtered reads </t>
  </si>
  <si>
    <t xml:space="preserve"> (%) Percent of filtered reads </t>
  </si>
  <si>
    <t xml:space="preserve">Number of kept reads</t>
  </si>
  <si>
    <t xml:space="preserve">(%) Percent of kept reads</t>
  </si>
  <si>
    <t xml:space="preserve">Number of lost single good filtered reads</t>
  </si>
  <si>
    <t xml:space="preserve">(%) Percent of lost single good filtered reads</t>
  </si>
  <si>
    <t xml:space="preserve">Number of combined reads after synchronization  </t>
  </si>
  <si>
    <t xml:space="preserve">(%) Percent of combined reads after synchronization  </t>
  </si>
  <si>
    <t xml:space="preserve">Number of not combined reads after synchronization  </t>
  </si>
  <si>
    <t xml:space="preserve">(%) Percent  of not combined reads after synchronization  </t>
  </si>
  <si>
    <t xml:space="preserve">OPA</t>
  </si>
  <si>
    <t xml:space="preserve">R1</t>
  </si>
  <si>
    <t xml:space="preserve">R2</t>
  </si>
  <si>
    <t xml:space="preserve">DAS</t>
  </si>
  <si>
    <t xml:space="preserve">BAR</t>
  </si>
  <si>
    <t xml:space="preserve">LAR</t>
  </si>
  <si>
    <t xml:space="preserve">TUR</t>
  </si>
  <si>
    <t xml:space="preserve">Number of reads used in sub-sampling approach per metagenome </t>
  </si>
  <si>
    <t xml:space="preserve">%</t>
  </si>
  <si>
    <t xml:space="preserve">Number of not combined reads after synchronization</t>
  </si>
  <si>
    <t xml:space="preserve">Total</t>
  </si>
  <si>
    <t xml:space="preserve">Percent of Final reads </t>
  </si>
  <si>
    <t xml:space="preserve">R1_R2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</si>
</sst>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0.00"/>
    <numFmt numFmtId="168" formatCode="0"/>
  </numFmts>
  <fonts count="3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2"/>
      <color rgb="FF0000FF"/>
      <name val="Arial"/>
      <family val="2"/>
    </font>
    <font>
      <b val="true"/>
      <sz val="12"/>
      <color rgb="FFCC9900"/>
      <name val="Arial"/>
      <family val="2"/>
    </font>
    <font>
      <b val="true"/>
      <sz val="12"/>
      <color rgb="FFFF9900"/>
      <name val="Arial"/>
      <family val="2"/>
    </font>
    <font>
      <b val="true"/>
      <sz val="12"/>
      <color rgb="FFFF3300"/>
      <name val="Arial"/>
      <family val="2"/>
    </font>
    <font>
      <b val="true"/>
      <sz val="12"/>
      <name val="Arial"/>
      <family val="2"/>
    </font>
    <font>
      <sz val="10"/>
      <name val="Times New Roman"/>
      <family val="1"/>
    </font>
    <font>
      <b val="true"/>
      <sz val="12"/>
      <color rgb="FF0000FF"/>
      <name val="Times New Roman"/>
      <family val="1"/>
    </font>
    <font>
      <b val="true"/>
      <sz val="12"/>
      <color rgb="FFCC9900"/>
      <name val="Times New Roman"/>
      <family val="1"/>
    </font>
    <font>
      <b val="true"/>
      <sz val="12"/>
      <color rgb="FFFF9900"/>
      <name val="Times New Roman"/>
      <family val="1"/>
    </font>
    <font>
      <b val="true"/>
      <sz val="12"/>
      <color rgb="FFFF3300"/>
      <name val="Times New Roman"/>
      <family val="1"/>
    </font>
    <font>
      <b val="true"/>
      <sz val="12"/>
      <name val="Times New Roman"/>
      <family val="1"/>
    </font>
    <font>
      <sz val="12"/>
      <name val="Times New Roman"/>
      <family val="1"/>
    </font>
    <font>
      <b val="true"/>
      <sz val="12"/>
      <color rgb="FF000000"/>
      <name val="Times New Roman"/>
      <family val="1"/>
    </font>
    <font>
      <sz val="12"/>
      <color rgb="FFFF9900"/>
      <name val="Times New Roman"/>
      <family val="1"/>
    </font>
    <font>
      <b val="true"/>
      <sz val="12"/>
      <color rgb="FFFF0000"/>
      <name val="Times New Roman"/>
      <family val="1"/>
    </font>
    <font>
      <sz val="12"/>
      <color rgb="FF3333FF"/>
      <name val="Times New Roman"/>
      <family val="1"/>
    </font>
    <font>
      <sz val="12"/>
      <color rgb="FFCC99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 val="true"/>
      <sz val="12"/>
      <color rgb="FF000000"/>
      <name val="Arial"/>
      <family val="2"/>
    </font>
    <font>
      <sz val="12"/>
      <color rgb="FF000000"/>
      <name val="Arial"/>
      <family val="2"/>
    </font>
    <font>
      <b val="true"/>
      <sz val="10"/>
      <name val="Times New Roman"/>
      <family val="1"/>
    </font>
    <font>
      <sz val="10"/>
      <color rgb="FF000000"/>
      <name val="Arial"/>
      <family val="2"/>
    </font>
    <font>
      <b val="true"/>
      <sz val="12"/>
      <color rgb="FF808080"/>
      <name val="Times New Roman"/>
      <family val="1"/>
    </font>
    <font>
      <b val="true"/>
      <sz val="10"/>
      <color rgb="FF666666"/>
      <name val="Times New Roman"/>
      <family val="1"/>
    </font>
    <font>
      <sz val="10"/>
      <color rgb="FF000000"/>
      <name val="Times New Roman"/>
      <family val="1"/>
    </font>
    <font>
      <b val="true"/>
      <sz val="10"/>
      <color rgb="FF800000"/>
      <name val="Times New Roman"/>
      <family val="1"/>
    </font>
    <font>
      <b val="true"/>
      <sz val="10"/>
      <color rgb="FF000000"/>
      <name val="Times New Roman"/>
      <family val="1"/>
    </font>
    <font>
      <b val="true"/>
      <sz val="10"/>
      <color rgb="FFFF3333"/>
      <name val="Times New Roman"/>
      <family val="1"/>
    </font>
    <font>
      <b val="true"/>
      <sz val="15"/>
      <color rgb="FF111111"/>
      <name val="Arial"/>
      <family val="2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99999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CC99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66"/>
      <rgbColor rgb="FF999999"/>
      <rgbColor rgb="FF003366"/>
      <rgbColor rgb="FF339966"/>
      <rgbColor rgb="FF111111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5.6" outlineLevelRow="0" outlineLevelCol="0"/>
  <cols>
    <col collapsed="false" customWidth="true" hidden="false" outlineLevel="0" max="1" min="1" style="1" width="47.1"/>
    <col collapsed="false" customWidth="true" hidden="false" outlineLevel="0" max="2" min="2" style="2" width="40.88"/>
    <col collapsed="false" customWidth="true" hidden="false" outlineLevel="0" max="3" min="3" style="3" width="24.44"/>
    <col collapsed="false" customWidth="true" hidden="false" outlineLevel="0" max="4" min="4" style="4" width="22.33"/>
    <col collapsed="false" customWidth="true" hidden="false" outlineLevel="0" max="5" min="5" style="5" width="23.01"/>
    <col collapsed="false" customWidth="true" hidden="false" outlineLevel="0" max="6" min="6" style="6" width="24.11"/>
    <col collapsed="false" customWidth="true" hidden="false" outlineLevel="0" max="1025" min="7" style="1" width="8.78"/>
  </cols>
  <sheetData>
    <row r="1" s="13" customFormat="true" ht="15.6" hidden="false" customHeight="false" outlineLevel="0" collapsed="false">
      <c r="A1" s="7"/>
      <c r="B1" s="8" t="s">
        <v>0</v>
      </c>
      <c r="C1" s="9" t="s">
        <v>1</v>
      </c>
      <c r="D1" s="10" t="s">
        <v>2</v>
      </c>
      <c r="E1" s="11" t="s">
        <v>3</v>
      </c>
      <c r="F1" s="12" t="s">
        <v>4</v>
      </c>
    </row>
    <row r="2" customFormat="false" ht="15.6" hidden="false" customHeight="false" outlineLevel="0" collapsed="false">
      <c r="A2" s="14" t="s">
        <v>5</v>
      </c>
      <c r="B2" s="15" t="s">
        <v>6</v>
      </c>
      <c r="C2" s="16" t="s">
        <v>7</v>
      </c>
      <c r="D2" s="17" t="s">
        <v>8</v>
      </c>
      <c r="E2" s="18" t="s">
        <v>9</v>
      </c>
      <c r="F2" s="19" t="s">
        <v>10</v>
      </c>
    </row>
    <row r="3" customFormat="false" ht="15.6" hidden="false" customHeight="false" outlineLevel="0" collapsed="false">
      <c r="A3" s="14" t="s">
        <v>11</v>
      </c>
      <c r="B3" s="20" t="n">
        <v>362441</v>
      </c>
      <c r="C3" s="21" t="n">
        <v>467455</v>
      </c>
      <c r="D3" s="22" t="n">
        <v>640524</v>
      </c>
      <c r="E3" s="23" t="n">
        <v>758235</v>
      </c>
      <c r="F3" s="24" t="n">
        <v>362778</v>
      </c>
    </row>
    <row r="4" customFormat="false" ht="15.6" hidden="false" customHeight="false" outlineLevel="0" collapsed="false">
      <c r="A4" s="14" t="s">
        <v>12</v>
      </c>
      <c r="B4" s="20" t="s">
        <v>13</v>
      </c>
      <c r="C4" s="21" t="s">
        <v>14</v>
      </c>
      <c r="D4" s="22" t="s">
        <v>15</v>
      </c>
      <c r="E4" s="23" t="s">
        <v>16</v>
      </c>
      <c r="F4" s="24" t="s">
        <v>17</v>
      </c>
    </row>
    <row r="5" customFormat="false" ht="15.6" hidden="false" customHeight="false" outlineLevel="0" collapsed="false">
      <c r="A5" s="14" t="s">
        <v>18</v>
      </c>
      <c r="B5" s="25" t="n">
        <v>62.902512</v>
      </c>
      <c r="C5" s="26" t="n">
        <v>82.464359</v>
      </c>
      <c r="D5" s="27" t="n">
        <v>149.744037</v>
      </c>
      <c r="E5" s="28" t="n">
        <v>158.225202</v>
      </c>
      <c r="F5" s="29" t="n">
        <v>74.901673</v>
      </c>
    </row>
    <row r="6" s="30" customFormat="true" ht="15.6" hidden="false" customHeight="false" outlineLevel="0" collapsed="false">
      <c r="A6" s="14" t="s">
        <v>19</v>
      </c>
      <c r="B6" s="20" t="s">
        <v>20</v>
      </c>
      <c r="C6" s="21" t="s">
        <v>21</v>
      </c>
      <c r="D6" s="22" t="s">
        <v>20</v>
      </c>
      <c r="E6" s="23" t="s">
        <v>22</v>
      </c>
      <c r="F6" s="24" t="s">
        <v>23</v>
      </c>
    </row>
    <row r="7" s="30" customFormat="true" ht="15.6" hidden="false" customHeight="false" outlineLevel="0" collapsed="false">
      <c r="A7" s="14" t="s">
        <v>24</v>
      </c>
      <c r="B7" s="20" t="n">
        <v>357804</v>
      </c>
      <c r="C7" s="21" t="n">
        <v>462262</v>
      </c>
      <c r="D7" s="22" t="n">
        <v>634268</v>
      </c>
      <c r="E7" s="23" t="n">
        <v>750240</v>
      </c>
      <c r="F7" s="24" t="n">
        <v>358352</v>
      </c>
    </row>
    <row r="8" s="30" customFormat="true" ht="15.6" hidden="false" customHeight="false" outlineLevel="0" collapsed="false">
      <c r="A8" s="14" t="s">
        <v>25</v>
      </c>
      <c r="B8" s="20" t="s">
        <v>26</v>
      </c>
      <c r="C8" s="21" t="s">
        <v>27</v>
      </c>
      <c r="D8" s="22" t="s">
        <v>28</v>
      </c>
      <c r="E8" s="23" t="s">
        <v>29</v>
      </c>
      <c r="F8" s="24" t="s">
        <v>30</v>
      </c>
    </row>
    <row r="9" s="30" customFormat="true" ht="15.6" hidden="false" customHeight="false" outlineLevel="0" collapsed="false">
      <c r="A9" s="14" t="s">
        <v>31</v>
      </c>
      <c r="B9" s="20" t="s">
        <v>20</v>
      </c>
      <c r="C9" s="21" t="s">
        <v>21</v>
      </c>
      <c r="D9" s="22" t="s">
        <v>20</v>
      </c>
      <c r="E9" s="23" t="s">
        <v>22</v>
      </c>
      <c r="F9" s="24" t="s">
        <v>20</v>
      </c>
    </row>
    <row r="10" s="13" customFormat="true" ht="15.6" hidden="false" customHeight="false" outlineLevel="0" collapsed="false">
      <c r="A10" s="14" t="s">
        <v>32</v>
      </c>
      <c r="B10" s="25" t="n">
        <f aca="false">B7/B3*100</f>
        <v>98.7206193559779</v>
      </c>
      <c r="C10" s="16" t="n">
        <f aca="false">C7/C3*100</f>
        <v>98.8890909285386</v>
      </c>
      <c r="D10" s="27" t="n">
        <f aca="false">D7/D3*100</f>
        <v>99.0232996733924</v>
      </c>
      <c r="E10" s="28" t="n">
        <f aca="false">E7/E3*100</f>
        <v>98.9455775584087</v>
      </c>
      <c r="F10" s="31" t="n">
        <f aca="false">F7/F3*100</f>
        <v>98.779970119467</v>
      </c>
    </row>
    <row r="11" customFormat="false" ht="15.6" hidden="false" customHeight="false" outlineLevel="0" collapsed="false">
      <c r="A11" s="14" t="s">
        <v>33</v>
      </c>
      <c r="B11" s="20" t="n">
        <v>54.399457</v>
      </c>
      <c r="C11" s="21" t="n">
        <v>72.788099</v>
      </c>
      <c r="D11" s="22" t="n">
        <v>118.332968</v>
      </c>
      <c r="E11" s="23" t="n">
        <v>128.033864</v>
      </c>
      <c r="F11" s="24" t="n">
        <v>63.140516</v>
      </c>
    </row>
    <row r="12" customFormat="false" ht="15.6" hidden="false" customHeight="false" outlineLevel="0" collapsed="false">
      <c r="A12" s="14" t="s">
        <v>34</v>
      </c>
      <c r="B12" s="32" t="n">
        <v>348932</v>
      </c>
      <c r="C12" s="33" t="n">
        <v>452858</v>
      </c>
      <c r="D12" s="34" t="n">
        <v>627228</v>
      </c>
      <c r="E12" s="35" t="n">
        <v>348932</v>
      </c>
      <c r="F12" s="36" t="n">
        <v>351325</v>
      </c>
    </row>
    <row r="13" customFormat="false" ht="15.6" hidden="false" customHeight="false" outlineLevel="0" collapsed="false">
      <c r="A13" s="14" t="s">
        <v>35</v>
      </c>
      <c r="B13" s="15" t="n">
        <v>337097</v>
      </c>
      <c r="C13" s="16" t="n">
        <v>429184</v>
      </c>
      <c r="D13" s="17" t="n">
        <v>595191</v>
      </c>
      <c r="E13" s="18" t="n">
        <v>709364</v>
      </c>
      <c r="F13" s="19" t="n">
        <v>339779</v>
      </c>
    </row>
    <row r="14" customFormat="false" ht="15.6" hidden="false" customHeight="false" outlineLevel="0" collapsed="false">
      <c r="A14" s="14" t="s">
        <v>36</v>
      </c>
      <c r="B14" s="15" t="n">
        <f aca="false">B13/B3*100</f>
        <v>93.0074136204237</v>
      </c>
      <c r="C14" s="16" t="n">
        <f aca="false">C13/C3*100</f>
        <v>91.8129017766416</v>
      </c>
      <c r="D14" s="17" t="n">
        <f aca="false">D13/D3*100</f>
        <v>92.9225134421193</v>
      </c>
      <c r="E14" s="18" t="n">
        <f aca="false">E13/E3*100</f>
        <v>93.5546367550957</v>
      </c>
      <c r="F14" s="19" t="n">
        <f aca="false">F13/F3*100</f>
        <v>93.6603101621377</v>
      </c>
    </row>
    <row r="15" customFormat="false" ht="15.6" hidden="false" customHeight="false" outlineLevel="0" collapsed="false">
      <c r="A15" s="14" t="s">
        <v>37</v>
      </c>
      <c r="B15" s="15" t="n">
        <v>80056</v>
      </c>
      <c r="C15" s="16" t="n">
        <v>106097</v>
      </c>
      <c r="D15" s="17" t="n">
        <v>87808</v>
      </c>
      <c r="E15" s="18" t="n">
        <v>133569</v>
      </c>
      <c r="F15" s="19" t="n">
        <v>118532</v>
      </c>
    </row>
    <row r="16" customFormat="false" ht="15.6" hidden="false" customHeight="false" outlineLevel="0" collapsed="false">
      <c r="A16" s="14" t="s">
        <v>38</v>
      </c>
      <c r="B16" s="15" t="n">
        <f aca="false">B15/B3*100</f>
        <v>22.0880088069506</v>
      </c>
      <c r="C16" s="16" t="n">
        <f aca="false">C15/C3*100</f>
        <v>22.6967301665401</v>
      </c>
      <c r="D16" s="17" t="n">
        <f aca="false">D15/D3*100</f>
        <v>13.7087759396994</v>
      </c>
      <c r="E16" s="18" t="n">
        <f aca="false">E15/E3*100</f>
        <v>17.6157787493323</v>
      </c>
      <c r="F16" s="19" t="n">
        <f aca="false">F15/F3*100</f>
        <v>32.6734256211788</v>
      </c>
    </row>
    <row r="17" customFormat="false" ht="15.6" hidden="false" customHeight="false" outlineLevel="0" collapsed="false">
      <c r="A17" s="14" t="s">
        <v>39</v>
      </c>
      <c r="B17" s="15" t="n">
        <v>63670</v>
      </c>
      <c r="C17" s="16" t="n">
        <v>86458</v>
      </c>
      <c r="D17" s="17" t="n">
        <v>65150</v>
      </c>
      <c r="E17" s="18" t="n">
        <v>101871</v>
      </c>
      <c r="F17" s="19" t="n">
        <v>98763</v>
      </c>
    </row>
    <row r="18" customFormat="false" ht="15.6" hidden="false" customHeight="false" outlineLevel="0" collapsed="false">
      <c r="A18" s="14" t="s">
        <v>40</v>
      </c>
      <c r="B18" s="15" t="n">
        <f aca="false">B17/B3*100</f>
        <v>17.566997111254</v>
      </c>
      <c r="C18" s="16" t="n">
        <f aca="false">C17/C3*100</f>
        <v>18.4954701522072</v>
      </c>
      <c r="D18" s="17" t="n">
        <f aca="false">D17/D3*100</f>
        <v>10.1713596992462</v>
      </c>
      <c r="E18" s="18" t="n">
        <f aca="false">E17/E3*100</f>
        <v>13.4352806188055</v>
      </c>
      <c r="F18" s="19" t="n">
        <f aca="false">F17/F3*100</f>
        <v>27.2240874584457</v>
      </c>
    </row>
    <row r="19" customFormat="false" ht="15.6" hidden="false" customHeight="false" outlineLevel="0" collapsed="false">
      <c r="A19" s="14" t="s">
        <v>41</v>
      </c>
      <c r="B19" s="15" t="n">
        <v>150674</v>
      </c>
      <c r="C19" s="16" t="n">
        <v>211557</v>
      </c>
      <c r="D19" s="17" t="n">
        <v>166612</v>
      </c>
      <c r="E19" s="18" t="n">
        <v>247454</v>
      </c>
      <c r="F19" s="19" t="n">
        <v>217863</v>
      </c>
    </row>
    <row r="20" customFormat="false" ht="15.6" hidden="false" customHeight="false" outlineLevel="0" collapsed="false">
      <c r="A20" s="14" t="s">
        <v>42</v>
      </c>
      <c r="B20" s="15" t="n">
        <v>703</v>
      </c>
      <c r="C20" s="16" t="n">
        <v>957</v>
      </c>
      <c r="D20" s="17" t="n">
        <v>669</v>
      </c>
      <c r="E20" s="18" t="n">
        <v>1049</v>
      </c>
      <c r="F20" s="19" t="n">
        <v>781</v>
      </c>
    </row>
    <row r="21" customFormat="false" ht="15.6" hidden="false" customHeight="false" outlineLevel="0" collapsed="false">
      <c r="A21" s="14" t="s">
        <v>43</v>
      </c>
      <c r="B21" s="15" t="n">
        <v>137752</v>
      </c>
      <c r="C21" s="16" t="n">
        <v>202442</v>
      </c>
      <c r="D21" s="17" t="n">
        <v>149664</v>
      </c>
      <c r="E21" s="18" t="n">
        <v>228794</v>
      </c>
      <c r="F21" s="19" t="n">
        <v>211187</v>
      </c>
    </row>
    <row r="22" customFormat="false" ht="15.6" hidden="false" customHeight="false" outlineLevel="0" collapsed="false">
      <c r="A22" s="14" t="s">
        <v>44</v>
      </c>
      <c r="B22" s="15" t="n">
        <v>2318</v>
      </c>
      <c r="C22" s="16" t="n">
        <v>3309</v>
      </c>
      <c r="D22" s="17" t="n">
        <v>6026</v>
      </c>
      <c r="E22" s="18" t="n">
        <v>8111</v>
      </c>
      <c r="F22" s="19" t="n">
        <v>3888</v>
      </c>
    </row>
    <row r="23" customFormat="false" ht="15.6" hidden="false" customHeight="false" outlineLevel="0" collapsed="false">
      <c r="A23" s="14" t="s">
        <v>45</v>
      </c>
      <c r="B23" s="15" t="n">
        <v>9508</v>
      </c>
      <c r="C23" s="16" t="n">
        <v>4399</v>
      </c>
      <c r="D23" s="17" t="n">
        <v>9455</v>
      </c>
      <c r="E23" s="18" t="n">
        <v>8731</v>
      </c>
      <c r="F23" s="19" t="n">
        <v>1792</v>
      </c>
    </row>
    <row r="24" customFormat="false" ht="15.6" hidden="false" customHeight="false" outlineLevel="0" collapsed="false">
      <c r="A24" s="14" t="s">
        <v>46</v>
      </c>
      <c r="B24" s="15" t="n">
        <v>393</v>
      </c>
      <c r="C24" s="16" t="n">
        <v>450</v>
      </c>
      <c r="D24" s="17" t="n">
        <v>798</v>
      </c>
      <c r="E24" s="18" t="n">
        <v>769</v>
      </c>
      <c r="F24" s="19" t="n">
        <v>215</v>
      </c>
    </row>
    <row r="25" customFormat="false" ht="15.6" hidden="false" customHeight="false" outlineLevel="0" collapsed="false">
      <c r="A25" s="14" t="s">
        <v>47</v>
      </c>
      <c r="B25" s="15" t="n">
        <f aca="false">B20/B$19*100</f>
        <v>0.466570211184411</v>
      </c>
      <c r="C25" s="16" t="n">
        <f aca="false">C20/C$19*100</f>
        <v>0.452360356783278</v>
      </c>
      <c r="D25" s="17" t="n">
        <f aca="false">D20/D$19*100</f>
        <v>0.401531702398387</v>
      </c>
      <c r="E25" s="18" t="n">
        <f aca="false">E20/E$19*100</f>
        <v>0.423917172484583</v>
      </c>
      <c r="F25" s="19" t="n">
        <f aca="false">F20/F$19*100</f>
        <v>0.35848216539752</v>
      </c>
    </row>
    <row r="26" customFormat="false" ht="15.6" hidden="false" customHeight="false" outlineLevel="0" collapsed="false">
      <c r="A26" s="14" t="s">
        <v>48</v>
      </c>
      <c r="B26" s="15" t="n">
        <f aca="false">B21/B$19*100</f>
        <v>91.4238687497511</v>
      </c>
      <c r="C26" s="16" t="n">
        <f aca="false">C21/C$19*100</f>
        <v>95.6914684931248</v>
      </c>
      <c r="D26" s="17" t="n">
        <f aca="false">D21/D$19*100</f>
        <v>89.8278635392409</v>
      </c>
      <c r="E26" s="18" t="n">
        <f aca="false">E21/E$19*100</f>
        <v>92.4592045390254</v>
      </c>
      <c r="F26" s="19" t="n">
        <f aca="false">F21/F$19*100</f>
        <v>96.9356889421334</v>
      </c>
    </row>
    <row r="27" customFormat="false" ht="15.6" hidden="false" customHeight="false" outlineLevel="0" collapsed="false">
      <c r="A27" s="14" t="s">
        <v>49</v>
      </c>
      <c r="B27" s="15" t="n">
        <f aca="false">B22/B$19*100</f>
        <v>1.53842069633779</v>
      </c>
      <c r="C27" s="16" t="n">
        <f aca="false">C22/C$19*100</f>
        <v>1.56411747188701</v>
      </c>
      <c r="D27" s="17" t="n">
        <f aca="false">D22/D$19*100</f>
        <v>3.61678630590834</v>
      </c>
      <c r="E27" s="18" t="n">
        <f aca="false">E22/E$19*100</f>
        <v>3.27778092089843</v>
      </c>
      <c r="F27" s="19" t="n">
        <f aca="false">F22/F$19*100</f>
        <v>1.7846077580865</v>
      </c>
    </row>
    <row r="28" customFormat="false" ht="15.6" hidden="false" customHeight="false" outlineLevel="0" collapsed="false">
      <c r="A28" s="14" t="s">
        <v>50</v>
      </c>
      <c r="B28" s="15" t="n">
        <f aca="false">B23/B$19*100</f>
        <v>6.31031232993084</v>
      </c>
      <c r="C28" s="16" t="n">
        <f aca="false">C23/C$19*100</f>
        <v>2.07934504648865</v>
      </c>
      <c r="D28" s="17" t="n">
        <f aca="false">D23/D$19*100</f>
        <v>5.67486135452428</v>
      </c>
      <c r="E28" s="18" t="n">
        <f aca="false">E23/E$19*100</f>
        <v>3.52833253857283</v>
      </c>
      <c r="F28" s="19" t="n">
        <f aca="false">F23/F$19*100</f>
        <v>0.822535262986372</v>
      </c>
    </row>
    <row r="29" customFormat="false" ht="15.6" hidden="false" customHeight="false" outlineLevel="0" collapsed="false">
      <c r="A29" s="14" t="s">
        <v>51</v>
      </c>
      <c r="B29" s="15" t="n">
        <f aca="false">B24/B$19*100</f>
        <v>0.260828012795837</v>
      </c>
      <c r="C29" s="16" t="n">
        <f aca="false">C24/C$19*100</f>
        <v>0.212708631716275</v>
      </c>
      <c r="D29" s="17" t="n">
        <f aca="false">D24/D$19*100</f>
        <v>0.47895709792812</v>
      </c>
      <c r="E29" s="18" t="n">
        <f aca="false">E24/E$19*100</f>
        <v>0.310764829018727</v>
      </c>
      <c r="F29" s="19" t="n">
        <f aca="false">F24/F$19*100</f>
        <v>0.0986858713962444</v>
      </c>
    </row>
    <row r="30" customFormat="false" ht="15.6" hidden="false" customHeight="false" outlineLevel="0" collapsed="false">
      <c r="A30" s="14" t="s">
        <v>52</v>
      </c>
      <c r="B30" s="15" t="n">
        <v>163716</v>
      </c>
      <c r="C30" s="16" t="n">
        <v>229527</v>
      </c>
      <c r="D30" s="17" t="n">
        <v>183250</v>
      </c>
      <c r="E30" s="18" t="n">
        <v>273923</v>
      </c>
      <c r="F30" s="19" t="n">
        <v>242880</v>
      </c>
    </row>
    <row r="31" customFormat="false" ht="15.6" hidden="false" customHeight="false" outlineLevel="0" collapsed="false">
      <c r="A31" s="14" t="s">
        <v>53</v>
      </c>
      <c r="B31" s="15" t="n">
        <v>764</v>
      </c>
      <c r="C31" s="16" t="n">
        <v>1029</v>
      </c>
      <c r="D31" s="17" t="n">
        <v>724</v>
      </c>
      <c r="E31" s="18" t="n">
        <v>1153</v>
      </c>
      <c r="F31" s="19" t="n">
        <v>903</v>
      </c>
    </row>
    <row r="32" customFormat="false" ht="15.6" hidden="false" customHeight="false" outlineLevel="0" collapsed="false">
      <c r="A32" s="14" t="s">
        <v>54</v>
      </c>
      <c r="B32" s="15" t="n">
        <v>151216</v>
      </c>
      <c r="C32" s="16" t="n">
        <v>220886</v>
      </c>
      <c r="D32" s="17" t="n">
        <v>166707</v>
      </c>
      <c r="E32" s="18" t="n">
        <v>256166</v>
      </c>
      <c r="F32" s="19" t="n">
        <v>236373</v>
      </c>
    </row>
    <row r="33" customFormat="false" ht="15.6" hidden="false" customHeight="false" outlineLevel="0" collapsed="false">
      <c r="A33" s="14" t="s">
        <v>55</v>
      </c>
      <c r="B33" s="15" t="n">
        <v>2295</v>
      </c>
      <c r="C33" s="16" t="n">
        <v>3303</v>
      </c>
      <c r="D33" s="17" t="n">
        <v>6680</v>
      </c>
      <c r="E33" s="18" t="n">
        <v>8263</v>
      </c>
      <c r="F33" s="19" t="n">
        <v>3857</v>
      </c>
    </row>
    <row r="34" customFormat="false" ht="15.6" hidden="false" customHeight="false" outlineLevel="0" collapsed="false">
      <c r="A34" s="14" t="s">
        <v>56</v>
      </c>
      <c r="B34" s="15" t="n">
        <v>9427</v>
      </c>
      <c r="C34" s="16" t="n">
        <v>4288</v>
      </c>
      <c r="D34" s="17" t="n">
        <v>9113</v>
      </c>
      <c r="E34" s="18" t="n">
        <v>8305</v>
      </c>
      <c r="F34" s="19" t="n">
        <v>1711</v>
      </c>
    </row>
    <row r="35" customFormat="false" ht="15.6" hidden="false" customHeight="false" outlineLevel="0" collapsed="false">
      <c r="A35" s="14" t="s">
        <v>57</v>
      </c>
      <c r="B35" s="15" t="n">
        <v>14</v>
      </c>
      <c r="C35" s="16" t="n">
        <v>21</v>
      </c>
      <c r="D35" s="17" t="n">
        <v>26</v>
      </c>
      <c r="E35" s="18" t="n">
        <v>36</v>
      </c>
      <c r="F35" s="19" t="n">
        <v>36</v>
      </c>
    </row>
    <row r="36" customFormat="false" ht="15.6" hidden="false" customHeight="false" outlineLevel="0" collapsed="false">
      <c r="A36" s="14" t="s">
        <v>58</v>
      </c>
      <c r="B36" s="15" t="n">
        <f aca="false">B31/B$30*100</f>
        <v>0.46666178015588</v>
      </c>
      <c r="C36" s="16" t="n">
        <f aca="false">C31/C$30*100</f>
        <v>0.448313270334209</v>
      </c>
      <c r="D36" s="17" t="n">
        <f aca="false">D31/D$30*100</f>
        <v>0.395088676671214</v>
      </c>
      <c r="E36" s="18" t="n">
        <f aca="false">E31/E$30*100</f>
        <v>0.420921207784669</v>
      </c>
      <c r="F36" s="19" t="n">
        <f aca="false">F31/F$30*100</f>
        <v>0.371788537549407</v>
      </c>
    </row>
    <row r="37" customFormat="false" ht="15.6" hidden="false" customHeight="false" outlineLevel="0" collapsed="false">
      <c r="A37" s="14" t="s">
        <v>59</v>
      </c>
      <c r="B37" s="15" t="n">
        <f aca="false">B32/B$30*100</f>
        <v>92.3648268953554</v>
      </c>
      <c r="C37" s="16" t="n">
        <f aca="false">C32/C$30*100</f>
        <v>96.2353012935298</v>
      </c>
      <c r="D37" s="17" t="n">
        <f aca="false">D32/D$30*100</f>
        <v>90.9724420190996</v>
      </c>
      <c r="E37" s="18" t="n">
        <f aca="false">E32/E$30*100</f>
        <v>93.5175213472399</v>
      </c>
      <c r="F37" s="19" t="n">
        <f aca="false">F32/F$30*100</f>
        <v>97.3208992094862</v>
      </c>
    </row>
    <row r="38" customFormat="false" ht="15.6" hidden="false" customHeight="false" outlineLevel="0" collapsed="false">
      <c r="A38" s="14" t="s">
        <v>60</v>
      </c>
      <c r="B38" s="15" t="n">
        <f aca="false">B33/B$30*100</f>
        <v>1.40181778201275</v>
      </c>
      <c r="C38" s="16" t="n">
        <f aca="false">C33/C$30*100</f>
        <v>1.4390463866996</v>
      </c>
      <c r="D38" s="17" t="n">
        <f aca="false">D33/D$30*100</f>
        <v>3.64529331514325</v>
      </c>
      <c r="E38" s="18" t="n">
        <f aca="false">E33/E$30*100</f>
        <v>3.01654114477426</v>
      </c>
      <c r="F38" s="19" t="n">
        <f aca="false">F33/F$30*100</f>
        <v>1.58802700922266</v>
      </c>
    </row>
    <row r="39" customFormat="false" ht="15.6" hidden="false" customHeight="false" outlineLevel="0" collapsed="false">
      <c r="A39" s="14" t="s">
        <v>61</v>
      </c>
      <c r="B39" s="15" t="n">
        <f aca="false">B34/B$30*100</f>
        <v>5.75814214859879</v>
      </c>
      <c r="C39" s="16" t="n">
        <f aca="false">C34/C$30*100</f>
        <v>1.86818979902147</v>
      </c>
      <c r="D39" s="17" t="n">
        <f aca="false">D34/D$30*100</f>
        <v>4.97298772169168</v>
      </c>
      <c r="E39" s="18" t="n">
        <f aca="false">E34/E$30*100</f>
        <v>3.03187392077336</v>
      </c>
      <c r="F39" s="19" t="n">
        <f aca="false">F34/F$30*100</f>
        <v>0.704463109354414</v>
      </c>
    </row>
    <row r="40" customFormat="false" ht="15.6" hidden="false" customHeight="false" outlineLevel="0" collapsed="false">
      <c r="A40" s="14" t="s">
        <v>62</v>
      </c>
      <c r="B40" s="15" t="n">
        <f aca="false">B35/B$30*100</f>
        <v>0.00855139387720198</v>
      </c>
      <c r="C40" s="16" t="n">
        <f aca="false">C35/C$30*100</f>
        <v>0.00914925041498386</v>
      </c>
      <c r="D40" s="17" t="n">
        <f aca="false">D35/D$30*100</f>
        <v>0.0141882673942701</v>
      </c>
      <c r="E40" s="18" t="n">
        <f aca="false">E35/E$30*100</f>
        <v>0.0131423794277954</v>
      </c>
      <c r="F40" s="19" t="n">
        <f aca="false">F35/F$30*100</f>
        <v>0.0148221343873518</v>
      </c>
    </row>
    <row r="41" customFormat="false" ht="15.6" hidden="false" customHeight="false" outlineLevel="0" collapsed="false">
      <c r="A41" s="14" t="s">
        <v>63</v>
      </c>
      <c r="B41" s="15" t="n">
        <v>72746</v>
      </c>
      <c r="C41" s="16" t="n">
        <v>100761</v>
      </c>
      <c r="D41" s="17" t="n">
        <v>81304</v>
      </c>
      <c r="E41" s="18" t="n">
        <v>120474</v>
      </c>
      <c r="F41" s="19" t="n">
        <v>112835</v>
      </c>
    </row>
    <row r="42" customFormat="false" ht="15.6" hidden="false" customHeight="false" outlineLevel="0" collapsed="false">
      <c r="A42" s="14" t="s">
        <v>64</v>
      </c>
      <c r="B42" s="15" t="n">
        <v>99</v>
      </c>
      <c r="C42" s="16" t="n">
        <v>122</v>
      </c>
      <c r="D42" s="17" t="n">
        <v>134</v>
      </c>
      <c r="E42" s="18" t="n">
        <v>163</v>
      </c>
      <c r="F42" s="19" t="n">
        <v>128</v>
      </c>
    </row>
    <row r="43" customFormat="false" ht="15.6" hidden="false" customHeight="false" outlineLevel="0" collapsed="false">
      <c r="A43" s="14" t="s">
        <v>65</v>
      </c>
      <c r="B43" s="15" t="n">
        <v>66106</v>
      </c>
      <c r="C43" s="16" t="n">
        <v>97086</v>
      </c>
      <c r="D43" s="17" t="n">
        <v>73774</v>
      </c>
      <c r="E43" s="18" t="n">
        <v>112265</v>
      </c>
      <c r="F43" s="19" t="n">
        <v>110844</v>
      </c>
    </row>
    <row r="44" customFormat="false" ht="15.6" hidden="false" customHeight="false" outlineLevel="0" collapsed="false">
      <c r="A44" s="14" t="s">
        <v>66</v>
      </c>
      <c r="B44" s="15" t="n">
        <v>536</v>
      </c>
      <c r="C44" s="16" t="n">
        <v>808</v>
      </c>
      <c r="D44" s="17" t="n">
        <v>2303</v>
      </c>
      <c r="E44" s="18" t="n">
        <v>2893</v>
      </c>
      <c r="F44" s="19" t="n">
        <v>1028</v>
      </c>
    </row>
    <row r="45" customFormat="false" ht="15.6" hidden="false" customHeight="false" outlineLevel="0" collapsed="false">
      <c r="A45" s="14" t="s">
        <v>67</v>
      </c>
      <c r="B45" s="15" t="n">
        <v>6003</v>
      </c>
      <c r="C45" s="16" t="n">
        <v>2540</v>
      </c>
      <c r="D45" s="17" t="n">
        <v>5092</v>
      </c>
      <c r="E45" s="18" t="n">
        <v>4777</v>
      </c>
      <c r="F45" s="19" t="n">
        <v>827</v>
      </c>
    </row>
    <row r="46" customFormat="false" ht="15.6" hidden="false" customHeight="false" outlineLevel="0" collapsed="false">
      <c r="A46" s="14" t="s">
        <v>68</v>
      </c>
      <c r="B46" s="15" t="n">
        <v>2</v>
      </c>
      <c r="C46" s="16" t="n">
        <v>205</v>
      </c>
      <c r="D46" s="17" t="n">
        <v>1</v>
      </c>
      <c r="E46" s="18" t="n">
        <v>376</v>
      </c>
      <c r="F46" s="19" t="n">
        <v>8</v>
      </c>
    </row>
    <row r="47" customFormat="false" ht="15.6" hidden="false" customHeight="false" outlineLevel="0" collapsed="false">
      <c r="A47" s="14" t="s">
        <v>69</v>
      </c>
      <c r="B47" s="15" t="n">
        <f aca="false">B42/B$41*100</f>
        <v>0.136089956836115</v>
      </c>
      <c r="C47" s="16" t="n">
        <f aca="false">C42/C$41*100</f>
        <v>0.121078591915523</v>
      </c>
      <c r="D47" s="17" t="n">
        <f aca="false">D42/D$41*100</f>
        <v>0.164813539309259</v>
      </c>
      <c r="E47" s="18" t="n">
        <f aca="false">E42/E$41*100</f>
        <v>0.135298902667796</v>
      </c>
      <c r="F47" s="19" t="n">
        <f aca="false">F42/F$41*100</f>
        <v>0.113439978730004</v>
      </c>
    </row>
    <row r="48" customFormat="false" ht="15.6" hidden="false" customHeight="false" outlineLevel="0" collapsed="false">
      <c r="A48" s="14" t="s">
        <v>70</v>
      </c>
      <c r="B48" s="15" t="n">
        <f aca="false">B43/B$41*100</f>
        <v>90.8723503697798</v>
      </c>
      <c r="C48" s="16" t="n">
        <f aca="false">C43/C$41*100</f>
        <v>96.3527555304136</v>
      </c>
      <c r="D48" s="17" t="n">
        <f aca="false">D43/D$41*100</f>
        <v>90.7384630522484</v>
      </c>
      <c r="E48" s="18" t="n">
        <f aca="false">E43/E$41*100</f>
        <v>93.1860816441722</v>
      </c>
      <c r="F48" s="19" t="n">
        <f aca="false">F43/F$41*100</f>
        <v>98.2354765808481</v>
      </c>
    </row>
    <row r="49" customFormat="false" ht="15.6" hidden="false" customHeight="false" outlineLevel="0" collapsed="false">
      <c r="A49" s="14" t="s">
        <v>71</v>
      </c>
      <c r="B49" s="15" t="n">
        <f aca="false">B44/B$41*100</f>
        <v>0.736810271355126</v>
      </c>
      <c r="C49" s="16" t="n">
        <f aca="false">C44/C$41*100</f>
        <v>0.80189755957166</v>
      </c>
      <c r="D49" s="17" t="n">
        <f aca="false">D44/D$41*100</f>
        <v>2.83257896290465</v>
      </c>
      <c r="E49" s="18" t="n">
        <f aca="false">E44/E$41*100</f>
        <v>2.40134800869897</v>
      </c>
      <c r="F49" s="19" t="n">
        <f aca="false">F44/F$41*100</f>
        <v>0.911064829175344</v>
      </c>
    </row>
    <row r="50" customFormat="false" ht="15.6" hidden="false" customHeight="false" outlineLevel="0" collapsed="false">
      <c r="A50" s="14" t="s">
        <v>72</v>
      </c>
      <c r="B50" s="15" t="n">
        <f aca="false">B45/B$41*100</f>
        <v>8.25200010997168</v>
      </c>
      <c r="C50" s="16" t="n">
        <f aca="false">C45/C$41*100</f>
        <v>2.5208165857822</v>
      </c>
      <c r="D50" s="17" t="n">
        <f aca="false">D45/D$41*100</f>
        <v>6.26291449375185</v>
      </c>
      <c r="E50" s="18" t="n">
        <f aca="false">E45/E$41*100</f>
        <v>3.96517090824576</v>
      </c>
      <c r="F50" s="19" t="n">
        <f aca="false">F45/F$41*100</f>
        <v>0.732928612575885</v>
      </c>
    </row>
    <row r="51" customFormat="false" ht="15.6" hidden="false" customHeight="false" outlineLevel="0" collapsed="false">
      <c r="A51" s="14" t="s">
        <v>73</v>
      </c>
      <c r="B51" s="15" t="n">
        <f aca="false">B46/B$41*100</f>
        <v>0.00274929205729525</v>
      </c>
      <c r="C51" s="16" t="n">
        <f aca="false">C46/C$41*100</f>
        <v>0.203451732317067</v>
      </c>
      <c r="D51" s="17" t="n">
        <f aca="false">D46/D$41*100</f>
        <v>0.00122995178588999</v>
      </c>
      <c r="E51" s="18" t="n">
        <f aca="false">E46/E$41*100</f>
        <v>0.312100536215283</v>
      </c>
      <c r="F51" s="19" t="n">
        <f aca="false">F46/F$41*100</f>
        <v>0.00708999867062525</v>
      </c>
    </row>
    <row r="52" customFormat="false" ht="15.6" hidden="false" customHeight="false" outlineLevel="0" collapsed="false">
      <c r="A52" s="14" t="s">
        <v>74</v>
      </c>
      <c r="B52" s="15" t="n">
        <v>814005</v>
      </c>
      <c r="C52" s="21" t="n">
        <v>897803</v>
      </c>
      <c r="D52" s="22" t="n">
        <v>959383</v>
      </c>
      <c r="E52" s="18" t="n">
        <v>897803</v>
      </c>
      <c r="F52" s="24" t="n">
        <v>647265</v>
      </c>
    </row>
    <row r="53" customFormat="false" ht="15.6" hidden="false" customHeight="false" outlineLevel="0" collapsed="false">
      <c r="A53" s="14" t="s">
        <v>75</v>
      </c>
      <c r="B53" s="15" t="n">
        <v>54998</v>
      </c>
      <c r="C53" s="16" t="n">
        <v>80225</v>
      </c>
      <c r="D53" s="17" t="n">
        <v>56197</v>
      </c>
      <c r="E53" s="18" t="n">
        <v>88551</v>
      </c>
      <c r="F53" s="19" t="n">
        <v>92812</v>
      </c>
    </row>
    <row r="54" customFormat="false" ht="15.6" hidden="false" customHeight="false" outlineLevel="0" collapsed="false">
      <c r="A54" s="14" t="s">
        <v>76</v>
      </c>
      <c r="B54" s="15" t="n">
        <v>103006</v>
      </c>
      <c r="C54" s="16" t="n">
        <v>149923</v>
      </c>
      <c r="D54" s="17" t="n">
        <v>98040</v>
      </c>
      <c r="E54" s="18" t="n">
        <v>152356</v>
      </c>
      <c r="F54" s="19" t="n">
        <v>140361</v>
      </c>
    </row>
    <row r="55" customFormat="false" ht="15.6" hidden="false" customHeight="false" outlineLevel="0" collapsed="false">
      <c r="A55" s="14" t="s">
        <v>77</v>
      </c>
      <c r="B55" s="15" t="n">
        <v>97776</v>
      </c>
      <c r="C55" s="16" t="n">
        <v>142132</v>
      </c>
      <c r="D55" s="17" t="n">
        <v>93342</v>
      </c>
      <c r="E55" s="18" t="n">
        <v>146413</v>
      </c>
      <c r="F55" s="19" t="n">
        <v>134738</v>
      </c>
    </row>
    <row r="56" customFormat="false" ht="15.6" hidden="false" customHeight="false" outlineLevel="0" collapsed="false">
      <c r="A56" s="14" t="s">
        <v>78</v>
      </c>
      <c r="B56" s="15" t="n">
        <f aca="false">B53/B3*100</f>
        <v>15.1743318222828</v>
      </c>
      <c r="C56" s="16" t="n">
        <f aca="false">C53/C3*100</f>
        <v>17.1620797723845</v>
      </c>
      <c r="D56" s="17" t="n">
        <f aca="false">D53/D3*100</f>
        <v>8.7735978667466</v>
      </c>
      <c r="E56" s="18" t="n">
        <f aca="false">E53/E3*100</f>
        <v>11.6785693089873</v>
      </c>
      <c r="F56" s="19" t="n">
        <f aca="false">F53/F3*100</f>
        <v>25.5836903009554</v>
      </c>
    </row>
    <row r="57" s="14" customFormat="true" ht="15.6" hidden="false" customHeight="false" outlineLevel="0" collapsed="false">
      <c r="A57" s="14" t="s">
        <v>79</v>
      </c>
      <c r="B57" s="15" t="n">
        <f aca="false">B55/B3*100</f>
        <v>26.9770804075698</v>
      </c>
      <c r="C57" s="16" t="n">
        <f aca="false">C54/C3*100</f>
        <v>32.0721780706164</v>
      </c>
      <c r="D57" s="17" t="n">
        <f aca="false">D54/D3*100</f>
        <v>15.3062180339847</v>
      </c>
      <c r="E57" s="18" t="n">
        <f aca="false">E54/E3*100</f>
        <v>20.0935066305301</v>
      </c>
      <c r="F57" s="19" t="n">
        <f aca="false">F55/F3*100</f>
        <v>37.1406204345357</v>
      </c>
      <c r="AMJ57" s="37"/>
    </row>
    <row r="58" customFormat="false" ht="15.6" hidden="false" customHeight="false" outlineLevel="0" collapsed="false">
      <c r="A58" s="14" t="s">
        <v>80</v>
      </c>
      <c r="B58" s="15" t="n">
        <v>5339</v>
      </c>
      <c r="C58" s="16" t="n">
        <v>5638</v>
      </c>
      <c r="D58" s="17" t="n">
        <v>5778</v>
      </c>
      <c r="E58" s="18" t="n">
        <v>6306</v>
      </c>
      <c r="F58" s="19" t="n">
        <v>6288</v>
      </c>
    </row>
    <row r="59" customFormat="false" ht="15.6" hidden="false" customHeight="false" outlineLevel="0" collapsed="false">
      <c r="A59" s="14" t="s">
        <v>81</v>
      </c>
      <c r="B59" s="15" t="n">
        <v>1125.5</v>
      </c>
      <c r="C59" s="16" t="n">
        <v>1168.69</v>
      </c>
      <c r="D59" s="17" t="n">
        <v>2551.46</v>
      </c>
      <c r="E59" s="18" t="n">
        <v>1851.35</v>
      </c>
      <c r="F59" s="19" t="n">
        <v>1870.92</v>
      </c>
    </row>
    <row r="60" customFormat="false" ht="15.6" hidden="false" customHeight="false" outlineLevel="0" collapsed="false">
      <c r="A60" s="14" t="s">
        <v>82</v>
      </c>
      <c r="B60" s="15" t="n">
        <v>602485.464982674</v>
      </c>
      <c r="C60" s="16" t="n">
        <v>748333.581779599</v>
      </c>
      <c r="D60" s="17" t="n">
        <v>469679.274232008</v>
      </c>
      <c r="E60" s="18" t="n">
        <v>766249.228795204</v>
      </c>
      <c r="F60" s="19" t="n">
        <v>255392.250198112</v>
      </c>
    </row>
    <row r="65" customFormat="false" ht="15.6" hidden="false" customHeight="false" outlineLevel="0" collapsed="false">
      <c r="A65" s="37" t="s">
        <v>83</v>
      </c>
    </row>
    <row r="66" customFormat="false" ht="15.6" hidden="false" customHeight="false" outlineLevel="0" collapsed="false">
      <c r="A66" s="37" t="s">
        <v>84</v>
      </c>
    </row>
    <row r="67" customFormat="false" ht="15.6" hidden="false" customHeight="false" outlineLevel="0" collapsed="false">
      <c r="A67" s="37" t="s">
        <v>85</v>
      </c>
    </row>
    <row r="68" customFormat="false" ht="15.6" hidden="false" customHeight="false" outlineLevel="0" collapsed="false">
      <c r="A68" s="37" t="s">
        <v>86</v>
      </c>
    </row>
    <row r="72" customFormat="false" ht="15.6" hidden="false" customHeight="false" outlineLevel="0" collapsed="false">
      <c r="A72" s="38" t="s">
        <v>87</v>
      </c>
      <c r="B72" s="38" t="s">
        <v>88</v>
      </c>
      <c r="C72" s="38" t="s">
        <v>89</v>
      </c>
      <c r="D72" s="39"/>
    </row>
    <row r="73" customFormat="false" ht="15.6" hidden="false" customHeight="false" outlineLevel="0" collapsed="false">
      <c r="A73" s="37" t="s">
        <v>90</v>
      </c>
      <c r="B73" s="40" t="n">
        <v>37757498</v>
      </c>
      <c r="C73" s="40" t="n">
        <f aca="false">B73*100</f>
        <v>3775749800</v>
      </c>
    </row>
    <row r="74" customFormat="false" ht="15.6" hidden="false" customHeight="false" outlineLevel="0" collapsed="false">
      <c r="A74" s="37" t="s">
        <v>91</v>
      </c>
      <c r="B74" s="41" t="n">
        <v>34348616</v>
      </c>
      <c r="C74" s="41" t="n">
        <f aca="false">B74*100</f>
        <v>3434861600</v>
      </c>
    </row>
    <row r="75" customFormat="false" ht="15.6" hidden="false" customHeight="false" outlineLevel="0" collapsed="false">
      <c r="A75" s="37" t="s">
        <v>92</v>
      </c>
      <c r="B75" s="34" t="n">
        <v>65816414</v>
      </c>
      <c r="C75" s="34" t="n">
        <f aca="false">B75*100</f>
        <v>6581641400</v>
      </c>
    </row>
    <row r="76" customFormat="false" ht="15.6" hidden="false" customHeight="false" outlineLevel="0" collapsed="false">
      <c r="A76" s="37" t="s">
        <v>93</v>
      </c>
      <c r="B76" s="42" t="n">
        <v>86287438</v>
      </c>
      <c r="C76" s="42" t="n">
        <f aca="false">B76*100</f>
        <v>8628743800</v>
      </c>
    </row>
    <row r="77" customFormat="false" ht="15.6" hidden="false" customHeight="false" outlineLevel="0" collapsed="false">
      <c r="A77" s="37" t="s">
        <v>94</v>
      </c>
      <c r="B77" s="37" t="n">
        <v>82263052</v>
      </c>
      <c r="C77" s="37" t="n">
        <f aca="false">B77*100</f>
        <v>8226305200</v>
      </c>
    </row>
    <row r="78" customFormat="false" ht="15.6" hidden="false" customHeight="false" outlineLevel="0" collapsed="false">
      <c r="A78" s="37"/>
      <c r="B78" s="32"/>
      <c r="C78" s="33"/>
    </row>
    <row r="79" s="45" customFormat="true" ht="15.6" hidden="false" customHeight="false" outlineLevel="0" collapsed="false">
      <c r="A79" s="43" t="s">
        <v>95</v>
      </c>
      <c r="B79" s="36" t="n">
        <f aca="false">SUM(B73:B77)</f>
        <v>306473018</v>
      </c>
      <c r="C79" s="36" t="n">
        <f aca="false">SUM(C73:C77)</f>
        <v>30647301800</v>
      </c>
      <c r="D79" s="44"/>
      <c r="E79" s="44"/>
      <c r="F79" s="44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4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H18" activeCellId="0" sqref="H18"/>
    </sheetView>
  </sheetViews>
  <sheetFormatPr defaultRowHeight="12.8" outlineLevelRow="0" outlineLevelCol="0"/>
  <cols>
    <col collapsed="false" customWidth="true" hidden="false" outlineLevel="0" max="1" min="1" style="46" width="11.09"/>
    <col collapsed="false" customWidth="true" hidden="false" outlineLevel="0" max="2" min="2" style="46" width="6.96"/>
    <col collapsed="false" customWidth="true" hidden="false" outlineLevel="0" max="4" min="3" style="46" width="47.15"/>
    <col collapsed="false" customWidth="true" hidden="false" outlineLevel="0" max="5" min="5" style="46" width="41.19"/>
    <col collapsed="false" customWidth="true" hidden="false" outlineLevel="0" max="6" min="6" style="46" width="18.56"/>
    <col collapsed="false" customWidth="true" hidden="false" outlineLevel="0" max="7" min="7" style="46" width="21.81"/>
    <col collapsed="false" customWidth="true" hidden="false" outlineLevel="0" max="8" min="8" style="46" width="33.72"/>
    <col collapsed="false" customWidth="true" hidden="false" outlineLevel="0" max="9" min="9" style="46" width="36.97"/>
    <col collapsed="false" customWidth="true" hidden="false" outlineLevel="0" max="10" min="10" style="46" width="40"/>
    <col collapsed="false" customWidth="true" hidden="false" outlineLevel="0" max="11" min="11" style="46" width="42.81"/>
    <col collapsed="false" customWidth="true" hidden="false" outlineLevel="0" max="12" min="12" style="46" width="42.92"/>
    <col collapsed="false" customWidth="true" hidden="false" outlineLevel="0" max="13" min="13" style="46" width="46.17"/>
    <col collapsed="false" customWidth="false" hidden="false" outlineLevel="0" max="1025" min="14" style="46" width="11.52"/>
  </cols>
  <sheetData>
    <row r="1" s="51" customFormat="true" ht="15" hidden="false" customHeight="false" outlineLevel="0" collapsed="false">
      <c r="A1" s="47" t="s">
        <v>96</v>
      </c>
      <c r="B1" s="47"/>
      <c r="C1" s="48" t="s">
        <v>97</v>
      </c>
      <c r="D1" s="49" t="s">
        <v>98</v>
      </c>
      <c r="E1" s="49"/>
      <c r="F1" s="49" t="s">
        <v>99</v>
      </c>
      <c r="G1" s="49"/>
      <c r="H1" s="49"/>
      <c r="I1" s="49"/>
      <c r="J1" s="50" t="s">
        <v>100</v>
      </c>
      <c r="K1" s="50"/>
      <c r="L1" s="50"/>
      <c r="M1" s="50"/>
      <c r="N1" s="47"/>
      <c r="P1" s="52"/>
    </row>
    <row r="2" s="51" customFormat="true" ht="15" hidden="false" customHeight="false" outlineLevel="0" collapsed="false">
      <c r="A2" s="47"/>
      <c r="B2" s="47"/>
      <c r="C2" s="48"/>
      <c r="D2" s="53" t="s">
        <v>101</v>
      </c>
      <c r="E2" s="53"/>
      <c r="F2" s="49"/>
      <c r="G2" s="50"/>
      <c r="H2" s="50"/>
      <c r="I2" s="50"/>
      <c r="J2" s="54" t="s">
        <v>102</v>
      </c>
      <c r="K2" s="54"/>
      <c r="L2" s="49"/>
      <c r="M2" s="50"/>
      <c r="N2" s="47"/>
      <c r="P2" s="52"/>
    </row>
    <row r="3" s="51" customFormat="true" ht="12.8" hidden="false" customHeight="false" outlineLevel="0" collapsed="false">
      <c r="A3" s="47"/>
      <c r="B3" s="47"/>
      <c r="C3" s="47" t="s">
        <v>103</v>
      </c>
      <c r="D3" s="47" t="s">
        <v>104</v>
      </c>
      <c r="E3" s="47" t="s">
        <v>105</v>
      </c>
      <c r="F3" s="47" t="s">
        <v>106</v>
      </c>
      <c r="G3" s="47" t="s">
        <v>107</v>
      </c>
      <c r="H3" s="47" t="s">
        <v>108</v>
      </c>
      <c r="I3" s="47" t="s">
        <v>109</v>
      </c>
      <c r="J3" s="55" t="s">
        <v>110</v>
      </c>
      <c r="K3" s="55" t="s">
        <v>111</v>
      </c>
      <c r="L3" s="56" t="s">
        <v>112</v>
      </c>
      <c r="M3" s="55" t="s">
        <v>113</v>
      </c>
      <c r="N3" s="46"/>
      <c r="O3" s="46"/>
      <c r="P3" s="52"/>
    </row>
    <row r="4" s="51" customFormat="true" ht="12.8" hidden="false" customHeight="false" outlineLevel="0" collapsed="false">
      <c r="A4" s="57" t="s">
        <v>114</v>
      </c>
      <c r="B4" s="55" t="s">
        <v>115</v>
      </c>
      <c r="C4" s="47" t="n">
        <v>18878749</v>
      </c>
      <c r="D4" s="58" t="n">
        <v>17006891</v>
      </c>
      <c r="E4" s="59" t="n">
        <f aca="false">D4/C4*100</f>
        <v>90.0848408970319</v>
      </c>
      <c r="F4" s="60" t="n">
        <v>11187194</v>
      </c>
      <c r="G4" s="61" t="n">
        <f aca="false">F4/C4*100</f>
        <v>59.2581319874532</v>
      </c>
      <c r="H4" s="62" t="n">
        <f aca="false">D4-F4</f>
        <v>5819697</v>
      </c>
      <c r="I4" s="61" t="n">
        <f aca="false">H4*100/C4</f>
        <v>30.8267089095787</v>
      </c>
      <c r="J4" s="55" t="n">
        <v>612123</v>
      </c>
      <c r="K4" s="61" t="n">
        <f aca="false">J4/F4*100</f>
        <v>5.47164016285049</v>
      </c>
      <c r="L4" s="60" t="n">
        <v>10575071</v>
      </c>
      <c r="M4" s="63" t="n">
        <f aca="false">L4/C4*100</f>
        <v>56.0157402378728</v>
      </c>
      <c r="N4" s="46"/>
      <c r="O4" s="46"/>
      <c r="P4" s="52"/>
    </row>
    <row r="5" s="51" customFormat="true" ht="12.8" hidden="false" customHeight="false" outlineLevel="0" collapsed="false">
      <c r="A5" s="57"/>
      <c r="B5" s="55" t="s">
        <v>116</v>
      </c>
      <c r="C5" s="47" t="n">
        <v>18878749</v>
      </c>
      <c r="D5" s="58" t="n">
        <v>14146661</v>
      </c>
      <c r="E5" s="59" t="n">
        <f aca="false">D5/C5*100</f>
        <v>74.9343137090281</v>
      </c>
      <c r="F5" s="60" t="n">
        <v>11187194</v>
      </c>
      <c r="G5" s="61" t="n">
        <f aca="false">F5/C5*100</f>
        <v>59.2581319874532</v>
      </c>
      <c r="H5" s="62" t="n">
        <f aca="false">D5-F5</f>
        <v>2959467</v>
      </c>
      <c r="I5" s="61" t="n">
        <f aca="false">H5*100/C5</f>
        <v>15.6761817215749</v>
      </c>
      <c r="J5" s="55"/>
      <c r="K5" s="61"/>
      <c r="L5" s="60" t="n">
        <v>10575071</v>
      </c>
      <c r="M5" s="63" t="n">
        <f aca="false">L5/C5*100</f>
        <v>56.0157402378728</v>
      </c>
      <c r="N5" s="46"/>
      <c r="O5" s="46"/>
      <c r="P5" s="52"/>
    </row>
    <row r="6" s="51" customFormat="true" ht="12.8" hidden="false" customHeight="false" outlineLevel="0" collapsed="false">
      <c r="A6" s="57" t="s">
        <v>117</v>
      </c>
      <c r="B6" s="55" t="s">
        <v>115</v>
      </c>
      <c r="C6" s="47" t="n">
        <v>43143719</v>
      </c>
      <c r="D6" s="58" t="n">
        <v>40407201</v>
      </c>
      <c r="E6" s="59" t="n">
        <f aca="false">D6/C6*100</f>
        <v>93.6572041923414</v>
      </c>
      <c r="F6" s="60" t="n">
        <v>28340489</v>
      </c>
      <c r="G6" s="61" t="n">
        <f aca="false">F6/C6*100</f>
        <v>65.6885629168872</v>
      </c>
      <c r="H6" s="62" t="n">
        <f aca="false">D6-F6</f>
        <v>12066712</v>
      </c>
      <c r="I6" s="61" t="n">
        <f aca="false">H6*100/C6</f>
        <v>27.9686412754543</v>
      </c>
      <c r="J6" s="64" t="n">
        <v>8059751</v>
      </c>
      <c r="K6" s="61" t="n">
        <f aca="false">J6/F6*100</f>
        <v>28.4389976475</v>
      </c>
      <c r="L6" s="60" t="n">
        <v>20280738</v>
      </c>
      <c r="M6" s="63" t="n">
        <f aca="false">L6/C6*100</f>
        <v>47.0073940542771</v>
      </c>
      <c r="N6" s="46"/>
      <c r="O6" s="46"/>
      <c r="P6" s="52"/>
    </row>
    <row r="7" s="51" customFormat="true" ht="12.8" hidden="false" customHeight="false" outlineLevel="0" collapsed="false">
      <c r="A7" s="57"/>
      <c r="B7" s="55" t="s">
        <v>116</v>
      </c>
      <c r="C7" s="47" t="n">
        <v>43143719</v>
      </c>
      <c r="D7" s="58" t="n">
        <v>34541942</v>
      </c>
      <c r="E7" s="59" t="n">
        <f aca="false">D7/C7*100</f>
        <v>80.0625045791718</v>
      </c>
      <c r="F7" s="60" t="n">
        <v>28340489</v>
      </c>
      <c r="G7" s="61" t="n">
        <f aca="false">F7/C7*100</f>
        <v>65.6885629168872</v>
      </c>
      <c r="H7" s="62" t="n">
        <f aca="false">D7-F7</f>
        <v>6201453</v>
      </c>
      <c r="I7" s="61" t="n">
        <f aca="false">H7*100/C7</f>
        <v>14.3739416622846</v>
      </c>
      <c r="J7" s="64"/>
      <c r="K7" s="61"/>
      <c r="L7" s="60" t="n">
        <v>20280738</v>
      </c>
      <c r="M7" s="63" t="n">
        <f aca="false">L7/C7*100</f>
        <v>47.0073940542771</v>
      </c>
      <c r="N7" s="46"/>
      <c r="O7" s="46"/>
      <c r="P7" s="52"/>
    </row>
    <row r="8" s="51" customFormat="true" ht="12.8" hidden="false" customHeight="false" outlineLevel="0" collapsed="false">
      <c r="A8" s="57" t="s">
        <v>118</v>
      </c>
      <c r="B8" s="55" t="s">
        <v>115</v>
      </c>
      <c r="C8" s="47" t="n">
        <v>32908207</v>
      </c>
      <c r="D8" s="58" t="n">
        <v>31235474</v>
      </c>
      <c r="E8" s="59" t="n">
        <f aca="false">D8/C8*100</f>
        <v>94.9169731429002</v>
      </c>
      <c r="F8" s="60" t="n">
        <v>23620648</v>
      </c>
      <c r="G8" s="61" t="n">
        <f aca="false">F8/C8*100</f>
        <v>71.7773776006696</v>
      </c>
      <c r="H8" s="62" t="n">
        <f aca="false">D8-F8</f>
        <v>7614826</v>
      </c>
      <c r="I8" s="61" t="n">
        <f aca="false">H8*100/C8</f>
        <v>23.1395955422305</v>
      </c>
      <c r="J8" s="55" t="n">
        <v>4679530</v>
      </c>
      <c r="K8" s="61" t="n">
        <f aca="false">J8/F8*100</f>
        <v>19.8111838422045</v>
      </c>
      <c r="L8" s="60" t="n">
        <v>18941118</v>
      </c>
      <c r="M8" s="63" t="n">
        <f aca="false">L8/C8*100</f>
        <v>57.5574293670877</v>
      </c>
      <c r="N8" s="46"/>
      <c r="O8" s="46"/>
      <c r="P8" s="52"/>
    </row>
    <row r="9" s="51" customFormat="true" ht="12.8" hidden="false" customHeight="false" outlineLevel="0" collapsed="false">
      <c r="A9" s="57"/>
      <c r="B9" s="55" t="s">
        <v>116</v>
      </c>
      <c r="C9" s="47" t="n">
        <v>32908207</v>
      </c>
      <c r="D9" s="58" t="n">
        <v>28150895</v>
      </c>
      <c r="E9" s="59" t="n">
        <f aca="false">D9/C9*100</f>
        <v>85.5436912743378</v>
      </c>
      <c r="F9" s="65" t="n">
        <v>23620648</v>
      </c>
      <c r="G9" s="61" t="n">
        <f aca="false">F9/C9*100</f>
        <v>71.7773776006696</v>
      </c>
      <c r="H9" s="62" t="n">
        <f aca="false">D9-F9</f>
        <v>4530247</v>
      </c>
      <c r="I9" s="61" t="n">
        <f aca="false">H9*100/C9</f>
        <v>13.7663136736681</v>
      </c>
      <c r="J9" s="55"/>
      <c r="K9" s="61"/>
      <c r="L9" s="60" t="n">
        <v>18941118</v>
      </c>
      <c r="M9" s="63" t="n">
        <f aca="false">L9/C9*100</f>
        <v>57.5574293670877</v>
      </c>
      <c r="N9" s="46"/>
      <c r="O9" s="46"/>
      <c r="P9" s="52"/>
    </row>
    <row r="10" s="51" customFormat="true" ht="12.8" hidden="false" customHeight="false" outlineLevel="0" collapsed="false">
      <c r="A10" s="57" t="s">
        <v>119</v>
      </c>
      <c r="B10" s="55" t="s">
        <v>115</v>
      </c>
      <c r="C10" s="47" t="n">
        <v>17174308</v>
      </c>
      <c r="D10" s="58" t="n">
        <v>15730918</v>
      </c>
      <c r="E10" s="59" t="n">
        <f aca="false">D10/C10*100</f>
        <v>91.5956439118246</v>
      </c>
      <c r="F10" s="60" t="n">
        <v>9931421</v>
      </c>
      <c r="G10" s="61" t="n">
        <f aca="false">F10/C10*100</f>
        <v>57.8271974626285</v>
      </c>
      <c r="H10" s="62" t="n">
        <f aca="false">D10-F10</f>
        <v>5799497</v>
      </c>
      <c r="I10" s="61" t="n">
        <f aca="false">H10*100/C10</f>
        <v>33.7684464491961</v>
      </c>
      <c r="J10" s="55" t="n">
        <v>844291</v>
      </c>
      <c r="K10" s="61" t="n">
        <f aca="false">J10/F10*100</f>
        <v>8.50121045115296</v>
      </c>
      <c r="L10" s="60" t="n">
        <v>9087130</v>
      </c>
      <c r="M10" s="63" t="n">
        <f aca="false">L10/C10*100</f>
        <v>52.9111857083267</v>
      </c>
      <c r="N10" s="46"/>
      <c r="O10" s="46"/>
      <c r="P10" s="52"/>
    </row>
    <row r="11" s="51" customFormat="true" ht="12.8" hidden="false" customHeight="false" outlineLevel="0" collapsed="false">
      <c r="A11" s="57"/>
      <c r="B11" s="55" t="s">
        <v>116</v>
      </c>
      <c r="C11" s="47" t="n">
        <v>17174308</v>
      </c>
      <c r="D11" s="58" t="n">
        <v>12496290</v>
      </c>
      <c r="E11" s="59" t="n">
        <f aca="false">D11/C11*100</f>
        <v>72.7615342638551</v>
      </c>
      <c r="F11" s="60" t="n">
        <v>9931421</v>
      </c>
      <c r="G11" s="61" t="n">
        <f aca="false">F11/C11*100</f>
        <v>57.8271974626285</v>
      </c>
      <c r="H11" s="62" t="n">
        <f aca="false">D11-F11</f>
        <v>2564869</v>
      </c>
      <c r="I11" s="61" t="n">
        <f aca="false">H11*100/C11</f>
        <v>14.9343368012266</v>
      </c>
      <c r="J11" s="55"/>
      <c r="K11" s="61"/>
      <c r="L11" s="60" t="n">
        <v>9087130</v>
      </c>
      <c r="M11" s="63" t="n">
        <f aca="false">L11/C11*100</f>
        <v>52.9111857083267</v>
      </c>
      <c r="N11" s="46"/>
      <c r="O11" s="46"/>
      <c r="P11" s="52"/>
    </row>
    <row r="12" s="51" customFormat="true" ht="12.8" hidden="false" customHeight="false" outlineLevel="0" collapsed="false">
      <c r="A12" s="57" t="s">
        <v>120</v>
      </c>
      <c r="B12" s="55" t="s">
        <v>115</v>
      </c>
      <c r="C12" s="47" t="n">
        <v>41131526</v>
      </c>
      <c r="D12" s="58" t="n">
        <v>35675369</v>
      </c>
      <c r="E12" s="59" t="n">
        <f aca="false">D12/C12*100</f>
        <v>86.7348539414754</v>
      </c>
      <c r="F12" s="60" t="n">
        <v>13849760</v>
      </c>
      <c r="G12" s="61" t="n">
        <f aca="false">F12/C12*100</f>
        <v>33.6718846755163</v>
      </c>
      <c r="H12" s="62" t="n">
        <f aca="false">D12-F12</f>
        <v>21825609</v>
      </c>
      <c r="I12" s="61" t="n">
        <f aca="false">H12*100/C12</f>
        <v>53.0629692659592</v>
      </c>
      <c r="J12" s="55" t="n">
        <v>402036</v>
      </c>
      <c r="K12" s="61" t="n">
        <f aca="false">J12/F12*100</f>
        <v>2.90283730548399</v>
      </c>
      <c r="L12" s="60" t="n">
        <v>13447724</v>
      </c>
      <c r="M12" s="63" t="n">
        <f aca="false">L12/C12*100</f>
        <v>32.6944446456959</v>
      </c>
      <c r="N12" s="46"/>
      <c r="O12" s="46"/>
      <c r="P12" s="52"/>
    </row>
    <row r="13" s="51" customFormat="true" ht="12.8" hidden="false" customHeight="false" outlineLevel="0" collapsed="false">
      <c r="A13" s="57"/>
      <c r="B13" s="55" t="s">
        <v>116</v>
      </c>
      <c r="C13" s="47" t="n">
        <v>41131526</v>
      </c>
      <c r="D13" s="58" t="n">
        <v>21491326</v>
      </c>
      <c r="E13" s="59" t="n">
        <f aca="false">D13/C13*100</f>
        <v>52.250252032954</v>
      </c>
      <c r="F13" s="60" t="n">
        <v>13849760</v>
      </c>
      <c r="G13" s="61" t="n">
        <f aca="false">F13/C13*100</f>
        <v>33.6718846755163</v>
      </c>
      <c r="H13" s="62" t="n">
        <f aca="false">D13-F13</f>
        <v>7641566</v>
      </c>
      <c r="I13" s="61" t="n">
        <f aca="false">H13*100/C13</f>
        <v>18.5783673574377</v>
      </c>
      <c r="J13" s="55"/>
      <c r="K13" s="55"/>
      <c r="L13" s="60" t="n">
        <v>13447724</v>
      </c>
      <c r="M13" s="63" t="n">
        <f aca="false">L13/C13*100</f>
        <v>32.6944446456959</v>
      </c>
      <c r="N13" s="46"/>
      <c r="O13" s="46"/>
      <c r="P13" s="52"/>
    </row>
    <row r="18" customFormat="false" ht="18.55" hidden="false" customHeight="false" outlineLevel="0" collapsed="false">
      <c r="A18" s="66" t="s">
        <v>96</v>
      </c>
      <c r="B18" s="67"/>
      <c r="C18" s="68" t="s">
        <v>121</v>
      </c>
      <c r="D18" s="68"/>
      <c r="E18" s="68"/>
      <c r="F18" s="68"/>
      <c r="G18" s="46" t="s">
        <v>122</v>
      </c>
    </row>
    <row r="19" customFormat="false" ht="12.8" hidden="false" customHeight="false" outlineLevel="0" collapsed="false">
      <c r="A19" s="66"/>
      <c r="B19" s="67"/>
      <c r="C19" s="69" t="s">
        <v>123</v>
      </c>
      <c r="D19" s="70" t="s">
        <v>108</v>
      </c>
      <c r="E19" s="47" t="s">
        <v>110</v>
      </c>
      <c r="F19" s="46" t="s">
        <v>124</v>
      </c>
      <c r="G19" s="46" t="s">
        <v>125</v>
      </c>
    </row>
    <row r="20" customFormat="false" ht="12.8" hidden="false" customHeight="false" outlineLevel="0" collapsed="false">
      <c r="A20" s="71" t="s">
        <v>114</v>
      </c>
      <c r="B20" s="66" t="s">
        <v>115</v>
      </c>
      <c r="C20" s="72" t="n">
        <v>10575071</v>
      </c>
      <c r="D20" s="70" t="n">
        <v>5819697</v>
      </c>
      <c r="E20" s="46" t="n">
        <v>612123</v>
      </c>
      <c r="F20" s="73" t="n">
        <f aca="false">SUM(C20+C21+D20+D21+E20)</f>
        <v>30541429</v>
      </c>
      <c r="G20" s="74"/>
    </row>
    <row r="21" customFormat="false" ht="12.8" hidden="false" customHeight="false" outlineLevel="0" collapsed="false">
      <c r="A21" s="71"/>
      <c r="B21" s="66" t="s">
        <v>116</v>
      </c>
      <c r="C21" s="72" t="n">
        <v>10575071</v>
      </c>
      <c r="D21" s="70" t="n">
        <v>2959467</v>
      </c>
      <c r="F21" s="73"/>
      <c r="G21" s="74" t="n">
        <f aca="false">F20*100/(C4+C5)</f>
        <v>80.8883814282398</v>
      </c>
    </row>
    <row r="22" customFormat="false" ht="12.8" hidden="false" customHeight="false" outlineLevel="0" collapsed="false">
      <c r="A22" s="71"/>
      <c r="B22" s="66" t="s">
        <v>126</v>
      </c>
      <c r="C22" s="72"/>
      <c r="D22" s="75"/>
      <c r="F22" s="73"/>
      <c r="G22" s="74"/>
    </row>
    <row r="23" customFormat="false" ht="12.8" hidden="false" customHeight="false" outlineLevel="0" collapsed="false">
      <c r="A23" s="71" t="s">
        <v>117</v>
      </c>
      <c r="B23" s="66" t="s">
        <v>115</v>
      </c>
      <c r="C23" s="72" t="n">
        <v>20280738</v>
      </c>
      <c r="D23" s="70" t="n">
        <v>12066712</v>
      </c>
      <c r="E23" s="51" t="n">
        <v>8059751</v>
      </c>
      <c r="F23" s="73" t="n">
        <f aca="false">SUM(C23+C24+D23+D24+E23)</f>
        <v>66889392</v>
      </c>
      <c r="G23" s="74"/>
    </row>
    <row r="24" customFormat="false" ht="12.8" hidden="false" customHeight="false" outlineLevel="0" collapsed="false">
      <c r="A24" s="71"/>
      <c r="B24" s="66" t="s">
        <v>116</v>
      </c>
      <c r="C24" s="72" t="n">
        <v>20280738</v>
      </c>
      <c r="D24" s="70" t="n">
        <v>6201453</v>
      </c>
      <c r="E24" s="51"/>
      <c r="F24" s="73"/>
      <c r="G24" s="74" t="n">
        <f aca="false">F23*100/(C6+C7)</f>
        <v>77.5192699544516</v>
      </c>
    </row>
    <row r="25" customFormat="false" ht="12.8" hidden="false" customHeight="false" outlineLevel="0" collapsed="false">
      <c r="A25" s="71"/>
      <c r="B25" s="66" t="s">
        <v>126</v>
      </c>
      <c r="C25" s="72"/>
      <c r="D25" s="75"/>
      <c r="E25" s="51"/>
      <c r="F25" s="73"/>
      <c r="G25" s="74"/>
    </row>
    <row r="26" customFormat="false" ht="12.8" hidden="false" customHeight="false" outlineLevel="0" collapsed="false">
      <c r="A26" s="71" t="s">
        <v>118</v>
      </c>
      <c r="B26" s="66" t="s">
        <v>115</v>
      </c>
      <c r="C26" s="72" t="n">
        <v>18941118</v>
      </c>
      <c r="D26" s="70" t="n">
        <v>7614826</v>
      </c>
      <c r="E26" s="51" t="n">
        <v>4679530</v>
      </c>
      <c r="F26" s="73" t="n">
        <f aca="false">SUM(C26+C27+D26+D27+E26)</f>
        <v>54706839</v>
      </c>
      <c r="G26" s="74"/>
    </row>
    <row r="27" customFormat="false" ht="12.8" hidden="false" customHeight="false" outlineLevel="0" collapsed="false">
      <c r="A27" s="71"/>
      <c r="B27" s="66" t="s">
        <v>116</v>
      </c>
      <c r="C27" s="72" t="n">
        <v>18941118</v>
      </c>
      <c r="D27" s="70" t="n">
        <v>4530247</v>
      </c>
      <c r="E27" s="51"/>
      <c r="F27" s="73"/>
      <c r="G27" s="74" t="n">
        <f aca="false">F26*100/(C8+C9)</f>
        <v>83.120358091828</v>
      </c>
    </row>
    <row r="28" customFormat="false" ht="12.8" hidden="false" customHeight="false" outlineLevel="0" collapsed="false">
      <c r="A28" s="71"/>
      <c r="B28" s="66" t="s">
        <v>126</v>
      </c>
      <c r="C28" s="72"/>
      <c r="D28" s="75"/>
      <c r="E28" s="51"/>
      <c r="F28" s="73"/>
      <c r="G28" s="74"/>
    </row>
    <row r="29" customFormat="false" ht="12.8" hidden="false" customHeight="false" outlineLevel="0" collapsed="false">
      <c r="A29" s="71" t="s">
        <v>119</v>
      </c>
      <c r="B29" s="66" t="s">
        <v>115</v>
      </c>
      <c r="C29" s="72" t="n">
        <v>9087130</v>
      </c>
      <c r="D29" s="70" t="n">
        <v>5799497</v>
      </c>
      <c r="E29" s="51" t="n">
        <v>844291</v>
      </c>
      <c r="F29" s="73" t="n">
        <f aca="false">SUM(C29+C30+D29+D30+E29)</f>
        <v>27382917</v>
      </c>
      <c r="G29" s="74"/>
    </row>
    <row r="30" customFormat="false" ht="12.8" hidden="false" customHeight="false" outlineLevel="0" collapsed="false">
      <c r="A30" s="71"/>
      <c r="B30" s="66" t="s">
        <v>116</v>
      </c>
      <c r="C30" s="72" t="n">
        <v>9087130</v>
      </c>
      <c r="D30" s="70" t="n">
        <v>2564869</v>
      </c>
      <c r="E30" s="51"/>
      <c r="F30" s="73"/>
      <c r="G30" s="74" t="n">
        <f aca="false">F29*100/(C10+C11)</f>
        <v>79.7205832106889</v>
      </c>
    </row>
    <row r="31" customFormat="false" ht="12.8" hidden="false" customHeight="false" outlineLevel="0" collapsed="false">
      <c r="A31" s="71"/>
      <c r="B31" s="66" t="s">
        <v>126</v>
      </c>
      <c r="C31" s="72"/>
      <c r="D31" s="75"/>
      <c r="E31" s="51"/>
      <c r="F31" s="73"/>
      <c r="G31" s="74"/>
    </row>
    <row r="32" customFormat="false" ht="12.8" hidden="false" customHeight="false" outlineLevel="0" collapsed="false">
      <c r="A32" s="71" t="s">
        <v>120</v>
      </c>
      <c r="B32" s="66" t="s">
        <v>115</v>
      </c>
      <c r="C32" s="72" t="n">
        <v>13447724</v>
      </c>
      <c r="D32" s="70" t="n">
        <v>21825609</v>
      </c>
      <c r="E32" s="51" t="n">
        <v>402036</v>
      </c>
      <c r="F32" s="73" t="n">
        <f aca="false">SUM(C32+C33+D32+D33+E32)</f>
        <v>56764659</v>
      </c>
      <c r="G32" s="74"/>
    </row>
    <row r="33" customFormat="false" ht="12.8" hidden="false" customHeight="false" outlineLevel="0" collapsed="false">
      <c r="A33" s="71"/>
      <c r="B33" s="66" t="s">
        <v>116</v>
      </c>
      <c r="C33" s="72" t="n">
        <v>13447724</v>
      </c>
      <c r="D33" s="70" t="n">
        <v>7641566</v>
      </c>
      <c r="E33" s="51"/>
      <c r="F33" s="73"/>
      <c r="G33" s="74" t="n">
        <f aca="false">F32*100/(C12+C13)</f>
        <v>69.0038329723045</v>
      </c>
    </row>
    <row r="34" customFormat="false" ht="12.8" hidden="false" customHeight="false" outlineLevel="0" collapsed="false">
      <c r="B34" s="66" t="s">
        <v>126</v>
      </c>
      <c r="C34" s="0"/>
      <c r="E34" s="51"/>
      <c r="F34" s="73"/>
      <c r="G34" s="76"/>
    </row>
  </sheetData>
  <mergeCells count="36">
    <mergeCell ref="D1:E1"/>
    <mergeCell ref="F1:I1"/>
    <mergeCell ref="J1:M1"/>
    <mergeCell ref="D2:E2"/>
    <mergeCell ref="J2:K2"/>
    <mergeCell ref="A4:A5"/>
    <mergeCell ref="J4:J5"/>
    <mergeCell ref="K4:K5"/>
    <mergeCell ref="A6:A7"/>
    <mergeCell ref="J6:J7"/>
    <mergeCell ref="K6:K7"/>
    <mergeCell ref="A8:A9"/>
    <mergeCell ref="J8:J9"/>
    <mergeCell ref="K8:K9"/>
    <mergeCell ref="A10:A11"/>
    <mergeCell ref="J10:J11"/>
    <mergeCell ref="K10:K11"/>
    <mergeCell ref="A12:A13"/>
    <mergeCell ref="J12:J13"/>
    <mergeCell ref="K12:K13"/>
    <mergeCell ref="C18:F18"/>
    <mergeCell ref="A20:A21"/>
    <mergeCell ref="E20:E22"/>
    <mergeCell ref="F20:F22"/>
    <mergeCell ref="A23:A24"/>
    <mergeCell ref="E23:E25"/>
    <mergeCell ref="F23:F25"/>
    <mergeCell ref="A26:A27"/>
    <mergeCell ref="E26:E28"/>
    <mergeCell ref="F26:F28"/>
    <mergeCell ref="A29:A30"/>
    <mergeCell ref="E29:E31"/>
    <mergeCell ref="F29:F31"/>
    <mergeCell ref="A32:A33"/>
    <mergeCell ref="E32:E34"/>
    <mergeCell ref="F32:F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8830</TotalTime>
  <Application>LibreOffice/5.2.7.2$Linux_X86_64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2015-08-12T16:16:37Z</dcterms:created>
  <dc:creator>Malo </dc:creator>
  <dc:description/>
  <dc:language>fr-FR</dc:language>
  <cp:lastModifiedBy/>
  <dcterms:modified xsi:type="dcterms:W3CDTF">2018-04-13T03:07:33Z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